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2006EBA4-F8B9-4AAE-980B-464B7DA764F1}" xr6:coauthVersionLast="47" xr6:coauthVersionMax="47" xr10:uidLastSave="{00000000-0000-0000-0000-000000000000}"/>
  <bookViews>
    <workbookView xWindow="-108" yWindow="-108" windowWidth="23256" windowHeight="12576" xr2:uid="{00000000-000D-0000-FFFF-FFFF00000000}"/>
  </bookViews>
  <sheets>
    <sheet name="Arrest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6" i="1" l="1"/>
  <c r="D106" i="1"/>
  <c r="C106" i="1"/>
  <c r="B106" i="1"/>
  <c r="F105" i="1"/>
  <c r="F104" i="1"/>
  <c r="F103" i="1"/>
  <c r="B112" i="1"/>
  <c r="B53" i="1"/>
  <c r="F115" i="1"/>
  <c r="E114" i="1"/>
  <c r="D114" i="1"/>
  <c r="C114" i="1"/>
  <c r="F113" i="1"/>
  <c r="F112" i="1"/>
  <c r="B114" i="1"/>
  <c r="F111" i="1"/>
  <c r="F110" i="1"/>
  <c r="F109" i="1"/>
  <c r="E98" i="1"/>
  <c r="D98" i="1"/>
  <c r="C98" i="1"/>
  <c r="B98" i="1"/>
  <c r="F97" i="1"/>
  <c r="F96" i="1"/>
  <c r="F95" i="1"/>
  <c r="F94" i="1"/>
  <c r="F93" i="1"/>
  <c r="F92" i="1"/>
  <c r="F91" i="1"/>
  <c r="F90" i="1"/>
  <c r="F89" i="1"/>
  <c r="F88" i="1"/>
  <c r="F87" i="1"/>
  <c r="F85" i="1"/>
  <c r="F84" i="1"/>
  <c r="F83" i="1"/>
  <c r="F82" i="1"/>
  <c r="F81" i="1"/>
  <c r="F80" i="1"/>
  <c r="F79" i="1"/>
  <c r="F78" i="1"/>
  <c r="F77" i="1"/>
  <c r="F76" i="1"/>
  <c r="F75" i="1"/>
  <c r="F74" i="1"/>
  <c r="F73" i="1"/>
  <c r="F72" i="1"/>
  <c r="F71" i="1"/>
  <c r="F70" i="1"/>
  <c r="F69" i="1"/>
  <c r="F68" i="1"/>
  <c r="F67" i="1"/>
  <c r="F66" i="1"/>
  <c r="F65" i="1"/>
  <c r="F64" i="1"/>
  <c r="F63" i="1"/>
  <c r="F62" i="1"/>
  <c r="F106" i="1" l="1"/>
  <c r="F114" i="1"/>
  <c r="G115" i="1" s="1"/>
  <c r="F98" i="1"/>
  <c r="G95" i="1" s="1"/>
  <c r="G68" i="1" l="1"/>
  <c r="G90" i="1"/>
  <c r="G67" i="1"/>
  <c r="G66" i="1"/>
  <c r="G76" i="1"/>
  <c r="G94" i="1"/>
  <c r="G70" i="1"/>
  <c r="G83" i="1"/>
  <c r="G85" i="1"/>
  <c r="G97" i="1"/>
  <c r="G71" i="1"/>
  <c r="G80" i="1"/>
  <c r="G69" i="1"/>
  <c r="G74" i="1"/>
  <c r="G63" i="1"/>
  <c r="G84" i="1"/>
  <c r="G73" i="1"/>
  <c r="G78" i="1"/>
  <c r="G79" i="1"/>
  <c r="G82" i="1"/>
  <c r="G88" i="1"/>
  <c r="G89" i="1"/>
  <c r="G77" i="1"/>
  <c r="G92" i="1"/>
  <c r="G96" i="1"/>
  <c r="G72" i="1"/>
  <c r="G81" i="1"/>
  <c r="G87" i="1"/>
  <c r="G93" i="1"/>
  <c r="G91" i="1"/>
  <c r="G75" i="1"/>
  <c r="G64" i="1"/>
  <c r="G65" i="1"/>
  <c r="G62" i="1"/>
  <c r="G98" i="1" l="1"/>
  <c r="F3" i="1" l="1"/>
  <c r="F4" i="1"/>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F24" i="1"/>
  <c r="G56" i="1" l="1"/>
  <c r="G112" i="1"/>
  <c r="G109" i="1"/>
  <c r="G110" i="1"/>
  <c r="G111" i="1"/>
  <c r="G113" i="1"/>
  <c r="G53" i="1"/>
  <c r="G51" i="1"/>
  <c r="G54" i="1"/>
  <c r="G50" i="1"/>
  <c r="G52" i="1"/>
  <c r="F25" i="1"/>
  <c r="F23" i="1"/>
  <c r="F22" i="1"/>
  <c r="F21" i="1"/>
  <c r="F20" i="1"/>
  <c r="F19" i="1"/>
  <c r="F18" i="1"/>
  <c r="F17" i="1"/>
  <c r="F16" i="1"/>
  <c r="F15" i="1"/>
  <c r="F14" i="1"/>
  <c r="F13" i="1"/>
  <c r="F12" i="1"/>
  <c r="F11" i="1"/>
  <c r="F10" i="1"/>
  <c r="F9" i="1"/>
  <c r="F8" i="1"/>
  <c r="F7" i="1"/>
  <c r="F6" i="1"/>
  <c r="F5" i="1"/>
  <c r="G114" i="1" l="1"/>
  <c r="F39" i="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104" i="1" l="1"/>
  <c r="G105" i="1"/>
  <c r="G103" i="1"/>
  <c r="G106" i="1" s="1"/>
  <c r="G44" i="1"/>
  <c r="G46" i="1"/>
  <c r="G45" i="1"/>
  <c r="G47" i="1" l="1"/>
</calcChain>
</file>

<file path=xl/sharedStrings.xml><?xml version="1.0" encoding="utf-8"?>
<sst xmlns="http://schemas.openxmlformats.org/spreadsheetml/2006/main" count="157" uniqueCount="60">
  <si>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</si>
  <si>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</si>
  <si>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</si>
  <si>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</si>
  <si>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</si>
  <si>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</si>
  <si>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</si>
  <si>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</si>
  <si>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</si>
  <si>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</si>
  <si>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</si>
  <si>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</si>
  <si>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</si>
  <si>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</si>
  <si>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</si>
  <si>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</si>
  <si>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</si>
  <si>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</si>
  <si>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</si>
  <si>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</si>
  <si>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</si>
  <si>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</si>
  <si>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</si>
  <si>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</si>
  <si>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</si>
  <si>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</si>
  <si>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</si>
  <si>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</si>
  <si>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</si>
  <si>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</si>
  <si>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</si>
  <si>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</si>
  <si>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</si>
  <si>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</si>
  <si>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</si>
  <si>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</si>
  <si>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</si>
  <si>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</si>
  <si>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</si>
  <si>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</si>
  <si>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</si>
  <si>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</si>
  <si>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</si>
  <si>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</si>
  <si>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</si>
  <si>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</si>
  <si>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</si>
  <si>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</si>
  <si>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</si>
  <si>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</si>
  <si>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</si>
  <si>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</si>
  <si>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</si>
  <si>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</si>
  <si>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</si>
  <si>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</si>
  <si>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</si>
  <si>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4/19/2024</t>
  </si>
  <si>
    <t>IBR Arrest Charges - On-View Arrest</t>
  </si>
  <si>
    <t>IBR Arrest Charges - Summoned/Cited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</si>
</sst>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2">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0" borderId="0" xfId="0" applyFont="1"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xf numFmtId="0" fontId="3" fillId="2" borderId="7" xfId="0" applyFont="1" applyFill="1" applyBorder="1" applyAlignment="1">
      <alignment horizontal="center" vertical="center"/>
    </xf>
    <xf numFmtId="0" fontId="0" fillId="0" borderId="0" xfId="0"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 xfId="0" applyBorder="1"/>
    <xf numFmtId="0" fontId="0" fillId="0" borderId="2" xfId="0" applyBorder="1"/>
    <xf numFmtId="0" fontId="0" fillId="0" borderId="4" xfId="0" applyBorder="1"/>
    <xf numFmtId="0" fontId="0" fillId="0" borderId="5" xfId="0" applyBorder="1"/>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2" fillId="0" borderId="11" xfId="0" applyFont="1" applyBorder="1" applyAlignment="1">
      <alignment horizontal="center"/>
    </xf>
    <xf numFmtId="0" fontId="0" fillId="0" borderId="0" xfId="0" applyAlignment="1">
      <alignment horizontal="center" vertical="center" wrapText="1"/>
    </xf>
    <xf numFmtId="0" fontId="0" fillId="0" borderId="0" xfId="0" applyAlignment="1">
      <alignment horizontal="left" vertical="top" wrapText="1"/>
    </xf>
  </cellXfs>
  <cellStyles count="3">
    <cellStyle name="Normal" xfId="0" builtinId="0"/>
    <cellStyle name="Normal 2" xfId="2" xr:uid="{00000000-0005-0000-0000-000002000000}"/>
    <cellStyle name="Percent" xfId="1" builtinId="5"/>
  </cellStyles>
  <dxfs count="46">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45" headerRowBorderDxfId="44" tableBorderDxfId="43">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42" dataDxfId="40" headerRowBorderDxfId="41" tableBorderDxfId="39">
  <tableColumns count="7">
    <tableColumn id="1" xr3:uid="{00000000-0010-0000-0700-000001000000}" name="Group A Offenses"/>
    <tableColumn id="2" xr3:uid="{00000000-0010-0000-0700-000002000000}" name="Q1" dataDxfId="38"/>
    <tableColumn id="3" xr3:uid="{00000000-0010-0000-0700-000003000000}" name="Q2" dataDxfId="37"/>
    <tableColumn id="4" xr3:uid="{00000000-0010-0000-0700-000004000000}" name="Q3" dataDxfId="36"/>
    <tableColumn id="5" xr3:uid="{00000000-0010-0000-0700-000005000000}" name="Q4" dataDxfId="35"/>
    <tableColumn id="6" xr3:uid="{00000000-0010-0000-0700-000006000000}" name="Total" dataDxfId="34"/>
    <tableColumn id="7" xr3:uid="{00000000-0010-0000-0700-000007000000}" name="%" dataDxfId="33" dataCellStyle="Percent"/>
  </tableColumns>
  <tableStyleInfo name="TableStyleMedium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32" dataDxfId="30" headerRowBorderDxfId="31" tableBorderDxfId="29">
  <tableColumns count="7">
    <tableColumn id="1" xr3:uid="{00000000-0010-0000-0800-000001000000}" name="Race"/>
    <tableColumn id="2" xr3:uid="{00000000-0010-0000-0800-000002000000}" name="Q1" dataDxfId="28"/>
    <tableColumn id="3" xr3:uid="{00000000-0010-0000-0800-000003000000}" name="Q2" dataDxfId="27"/>
    <tableColumn id="4" xr3:uid="{00000000-0010-0000-0800-000004000000}" name="Q3" dataDxfId="26"/>
    <tableColumn id="5" xr3:uid="{00000000-0010-0000-0800-000005000000}" name="Q4" dataDxfId="25"/>
    <tableColumn id="6" xr3:uid="{00000000-0010-0000-0800-000006000000}" name="Total" dataDxfId="24"/>
    <tableColumn id="7" xr3:uid="{00000000-0010-0000-0800-000007000000}" name="%" dataDxfId="23" dataCellStyle="Percent"/>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A61:G98" totalsRowShown="0" headerRowDxfId="22" dataDxfId="20" headerRowBorderDxfId="21" tableBorderDxfId="19">
  <tableColumns count="7">
    <tableColumn id="1" xr3:uid="{B50DDF28-AD56-49AF-ADA0-529F1AF6D7AD}" name="Group A Offenses"/>
    <tableColumn id="2" xr3:uid="{152FDB12-CC3B-402B-BD34-7CAA6C8C1677}" name="Q1" dataDxfId="18"/>
    <tableColumn id="3" xr3:uid="{28AF13FA-0768-4E7C-8998-FEA0C06F058E}" name="Q2" dataDxfId="17"/>
    <tableColumn id="4" xr3:uid="{4D039A2C-E896-41CA-ABA8-F7D102872CD5}" name="Q3" dataDxfId="16"/>
    <tableColumn id="5" xr3:uid="{940A00C8-A9AF-401B-9F4C-D5455FD476AD}" name="Q4" dataDxfId="15"/>
    <tableColumn id="6" xr3:uid="{26ECDBB7-726C-427C-B79D-F7F1EC329CAC}" name="Total" dataDxfId="14"/>
    <tableColumn id="7" xr3:uid="{F7F0E793-4734-4C24-B8B3-5686872438D9}" name="%" dataDxfId="13" dataCellStyle="Percent"/>
  </tableColumns>
  <tableStyleInfo name="TableStyleMedium10"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A108:G115" totalsRowShown="0" headerRowDxfId="12" dataDxfId="10" headerRowBorderDxfId="11" tableBorderDxfId="9">
  <tableColumns count="7">
    <tableColumn id="1" xr3:uid="{D46EC24B-6A51-48E1-A900-1F2D6E92155F}" name="Race"/>
    <tableColumn id="2" xr3:uid="{1254CC6A-6351-4497-8076-B26D9A898FBF}" name="Q1" dataDxfId="8"/>
    <tableColumn id="3" xr3:uid="{114AD5E1-8259-42C5-BFF5-E77F5239D6A3}" name="Q2" dataDxfId="7"/>
    <tableColumn id="4" xr3:uid="{0FFF424C-2059-46FA-A796-7C49830A6FE9}" name="Q3" dataDxfId="6"/>
    <tableColumn id="5" xr3:uid="{C1334219-AF7E-42F1-AF45-E1E9832E18E5}" name="Q4" dataDxfId="5"/>
    <tableColumn id="6" xr3:uid="{3ECFA436-0223-4153-BFF9-490E9A4F43EE}" name="Total" dataDxfId="4"/>
    <tableColumn id="7" xr3:uid="{9F77A596-AB9E-498C-885D-82AF070B5151}" name="%" dataDxfId="3" dataCellStyle="Percent"/>
  </tableColumns>
  <tableStyleInfo name="TableStyleMedium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A102:G106" totalsRowShown="0" headerRowDxfId="2" headerRowBorderDxfId="1" tableBorderDxfId="0">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8"/>
  <sheetViews>
    <sheetView tabSelected="1" topLeftCell="A113" workbookViewId="0">
      <selection activeCell="C124" sqref="C124"/>
    </sheetView>
  </sheetViews>
  <sheetFormatPr defaultRowHeight="14.4" x14ac:dyDescent="0.3"/>
  <cols>
    <col min="1" max="1" width="35.33203125" bestFit="1" customWidth="1"/>
    <col min="2" max="6" width="9.109375" style="1"/>
    <col min="10" max="10" width="35.33203125" bestFit="1" customWidth="1"/>
  </cols>
  <sheetData>
    <row r="1" spans="1:7" ht="15" customHeight="1" thickBot="1" x14ac:dyDescent="0.35">
      <c r="A1" s="17" t="s">
        <v>58</v>
      </c>
      <c r="B1" s="17"/>
      <c r="C1" s="17"/>
      <c r="D1" s="17"/>
      <c r="E1" s="17"/>
      <c r="F1" s="17"/>
      <c r="G1" s="17"/>
    </row>
    <row r="2" spans="1:7" ht="15" thickTop="1" x14ac:dyDescent="0.3">
      <c r="A2" s="3" t="s">
        <v>33</v>
      </c>
      <c r="B2" s="4" t="s">
        <v>1</v>
      </c>
      <c r="C2" s="4" t="s">
        <v>2</v>
      </c>
      <c r="D2" s="4" t="s">
        <v>3</v>
      </c>
      <c r="E2" s="4" t="s">
        <v>4</v>
      </c>
      <c r="F2" s="4" t="s">
        <v>5</v>
      </c>
      <c r="G2" s="5" t="s">
        <v>18</v>
      </c>
    </row>
    <row r="3" spans="1:7" x14ac:dyDescent="0.3">
      <c r="A3" t="s">
        <v>34</v>
      </c>
      <c r="B3" s="1">
        <v>0</v>
      </c>
      <c r="F3" s="1">
        <f t="shared" ref="F3:F26" si="0">SUM(B3:E3)</f>
        <v>0</v>
      </c>
      <c r="G3" s="2">
        <f t="shared" ref="G3:G26" si="1">F3/F$39</f>
        <v>0</v>
      </c>
    </row>
    <row r="4" spans="1:7" x14ac:dyDescent="0.3">
      <c r="A4" t="s">
        <v>7</v>
      </c>
      <c r="B4" s="1">
        <v>0</v>
      </c>
      <c r="F4" s="1">
        <f t="shared" si="0"/>
        <v>0</v>
      </c>
      <c r="G4" s="2">
        <f t="shared" si="1"/>
        <v>0</v>
      </c>
    </row>
    <row r="5" spans="1:7" x14ac:dyDescent="0.3">
      <c r="A5" t="s">
        <v>35</v>
      </c>
      <c r="B5" s="1">
        <v>406</v>
      </c>
      <c r="F5" s="1">
        <f t="shared" si="0"/>
        <v>406</v>
      </c>
      <c r="G5" s="2">
        <f t="shared" si="1"/>
        <v>0.14893617021276595</v>
      </c>
    </row>
    <row r="6" spans="1:7" x14ac:dyDescent="0.3">
      <c r="A6" t="s">
        <v>8</v>
      </c>
      <c r="B6" s="1">
        <v>0</v>
      </c>
      <c r="F6" s="1">
        <f t="shared" si="0"/>
        <v>0</v>
      </c>
      <c r="G6" s="2">
        <f t="shared" si="1"/>
        <v>0</v>
      </c>
    </row>
    <row r="7" spans="1:7" x14ac:dyDescent="0.3">
      <c r="A7" t="s">
        <v>9</v>
      </c>
      <c r="B7" s="1">
        <v>10</v>
      </c>
      <c r="F7" s="1">
        <f t="shared" si="0"/>
        <v>10</v>
      </c>
      <c r="G7" s="2">
        <f t="shared" si="1"/>
        <v>3.6683785766691121E-3</v>
      </c>
    </row>
    <row r="8" spans="1:7" x14ac:dyDescent="0.3">
      <c r="A8" t="s">
        <v>17</v>
      </c>
      <c r="B8" s="1">
        <v>3</v>
      </c>
      <c r="F8" s="1">
        <f t="shared" si="0"/>
        <v>3</v>
      </c>
      <c r="G8" s="2">
        <f t="shared" si="1"/>
        <v>1.1005135730007337E-3</v>
      </c>
    </row>
    <row r="9" spans="1:7" x14ac:dyDescent="0.3">
      <c r="A9" t="s">
        <v>10</v>
      </c>
      <c r="B9" s="1">
        <v>95</v>
      </c>
      <c r="F9" s="1">
        <f t="shared" si="0"/>
        <v>95</v>
      </c>
      <c r="G9" s="2">
        <f t="shared" si="1"/>
        <v>3.4849596478356566E-2</v>
      </c>
    </row>
    <row r="10" spans="1:7" x14ac:dyDescent="0.3">
      <c r="A10" t="s">
        <v>36</v>
      </c>
      <c r="B10" s="1">
        <v>162</v>
      </c>
      <c r="F10" s="1">
        <f t="shared" si="0"/>
        <v>162</v>
      </c>
      <c r="G10" s="2">
        <f t="shared" si="1"/>
        <v>5.9427732942039617E-2</v>
      </c>
    </row>
    <row r="11" spans="1:7" x14ac:dyDescent="0.3">
      <c r="A11" t="s">
        <v>11</v>
      </c>
      <c r="B11" s="1">
        <v>1</v>
      </c>
      <c r="F11" s="1">
        <f t="shared" si="0"/>
        <v>1</v>
      </c>
      <c r="G11" s="2">
        <f t="shared" si="1"/>
        <v>3.6683785766691124E-4</v>
      </c>
    </row>
    <row r="12" spans="1:7" x14ac:dyDescent="0.3">
      <c r="A12" t="s">
        <v>12</v>
      </c>
      <c r="B12" s="1">
        <v>1</v>
      </c>
      <c r="F12" s="1">
        <f t="shared" si="0"/>
        <v>1</v>
      </c>
      <c r="G12" s="2">
        <f t="shared" si="1"/>
        <v>3.6683785766691124E-4</v>
      </c>
    </row>
    <row r="13" spans="1:7" x14ac:dyDescent="0.3">
      <c r="A13" t="s">
        <v>37</v>
      </c>
      <c r="B13" s="1">
        <v>11</v>
      </c>
      <c r="F13" s="1">
        <f t="shared" si="0"/>
        <v>11</v>
      </c>
      <c r="G13" s="2">
        <f t="shared" si="1"/>
        <v>4.0352164343360232E-3</v>
      </c>
    </row>
    <row r="14" spans="1:7" x14ac:dyDescent="0.3">
      <c r="A14" t="s">
        <v>38</v>
      </c>
      <c r="B14" s="1">
        <v>0</v>
      </c>
      <c r="F14" s="1">
        <f t="shared" si="0"/>
        <v>0</v>
      </c>
      <c r="G14" s="2">
        <f t="shared" si="1"/>
        <v>0</v>
      </c>
    </row>
    <row r="15" spans="1:7" x14ac:dyDescent="0.3">
      <c r="A15" t="s">
        <v>39</v>
      </c>
      <c r="B15" s="1">
        <v>0</v>
      </c>
      <c r="F15" s="1">
        <f t="shared" si="0"/>
        <v>0</v>
      </c>
      <c r="G15" s="2">
        <f t="shared" si="1"/>
        <v>0</v>
      </c>
    </row>
    <row r="16" spans="1:7" x14ac:dyDescent="0.3">
      <c r="A16" t="s">
        <v>54</v>
      </c>
      <c r="B16" s="1">
        <v>0</v>
      </c>
      <c r="F16" s="1">
        <f t="shared" si="0"/>
        <v>0</v>
      </c>
      <c r="G16" s="2">
        <f t="shared" si="1"/>
        <v>0</v>
      </c>
    </row>
    <row r="17" spans="1:7" x14ac:dyDescent="0.3">
      <c r="A17" t="s">
        <v>29</v>
      </c>
      <c r="B17" s="1">
        <v>14</v>
      </c>
      <c r="F17" s="1">
        <f t="shared" si="0"/>
        <v>14</v>
      </c>
      <c r="G17" s="2">
        <f t="shared" si="1"/>
        <v>5.1357300073367569E-3</v>
      </c>
    </row>
    <row r="18" spans="1:7" x14ac:dyDescent="0.3">
      <c r="A18" t="s">
        <v>40</v>
      </c>
      <c r="B18" s="1">
        <v>124</v>
      </c>
      <c r="F18" s="1">
        <f t="shared" si="0"/>
        <v>124</v>
      </c>
      <c r="G18" s="2">
        <f t="shared" si="1"/>
        <v>4.5487894350696993E-2</v>
      </c>
    </row>
    <row r="19" spans="1:7" x14ac:dyDescent="0.3">
      <c r="A19" t="s">
        <v>13</v>
      </c>
      <c r="B19" s="1">
        <v>31</v>
      </c>
      <c r="F19" s="1">
        <f t="shared" si="0"/>
        <v>31</v>
      </c>
      <c r="G19" s="2">
        <f t="shared" si="1"/>
        <v>1.1371973587674248E-2</v>
      </c>
    </row>
    <row r="20" spans="1:7" x14ac:dyDescent="0.3">
      <c r="A20" t="s">
        <v>41</v>
      </c>
      <c r="B20" s="1">
        <v>4</v>
      </c>
      <c r="F20" s="1">
        <f t="shared" si="0"/>
        <v>4</v>
      </c>
      <c r="G20" s="2">
        <f t="shared" si="1"/>
        <v>1.467351430667645E-3</v>
      </c>
    </row>
    <row r="21" spans="1:7" x14ac:dyDescent="0.3">
      <c r="A21" t="s">
        <v>42</v>
      </c>
      <c r="B21" s="1">
        <v>0</v>
      </c>
      <c r="F21" s="1">
        <f t="shared" si="0"/>
        <v>0</v>
      </c>
      <c r="G21" s="2">
        <f t="shared" si="1"/>
        <v>0</v>
      </c>
    </row>
    <row r="22" spans="1:7" x14ac:dyDescent="0.3">
      <c r="A22" t="s">
        <v>14</v>
      </c>
      <c r="B22" s="1">
        <v>8</v>
      </c>
      <c r="F22" s="1">
        <f t="shared" si="0"/>
        <v>8</v>
      </c>
      <c r="G22" s="2">
        <f t="shared" si="1"/>
        <v>2.93470286133529E-3</v>
      </c>
    </row>
    <row r="23" spans="1:7" x14ac:dyDescent="0.3">
      <c r="A23" t="s">
        <v>15</v>
      </c>
      <c r="B23" s="1">
        <v>23</v>
      </c>
      <c r="F23" s="1">
        <f t="shared" si="0"/>
        <v>23</v>
      </c>
      <c r="G23" s="2">
        <f t="shared" si="1"/>
        <v>8.4372707263389579E-3</v>
      </c>
    </row>
    <row r="24" spans="1:7" x14ac:dyDescent="0.3">
      <c r="A24" t="s">
        <v>16</v>
      </c>
      <c r="B24" s="1">
        <v>0</v>
      </c>
      <c r="F24" s="1">
        <f t="shared" si="0"/>
        <v>0</v>
      </c>
      <c r="G24" s="2">
        <f t="shared" si="1"/>
        <v>0</v>
      </c>
    </row>
    <row r="25" spans="1:7" x14ac:dyDescent="0.3">
      <c r="A25" t="s">
        <v>43</v>
      </c>
      <c r="B25" s="1">
        <v>7</v>
      </c>
      <c r="F25" s="1">
        <f t="shared" si="0"/>
        <v>7</v>
      </c>
      <c r="G25" s="2">
        <f t="shared" si="1"/>
        <v>2.5678650036683784E-3</v>
      </c>
    </row>
    <row r="26" spans="1:7" x14ac:dyDescent="0.3">
      <c r="A26" t="s">
        <v>55</v>
      </c>
      <c r="B26" s="1">
        <v>36</v>
      </c>
      <c r="F26" s="1">
        <f t="shared" si="0"/>
        <v>36</v>
      </c>
      <c r="G26" s="2">
        <f t="shared" si="1"/>
        <v>1.3206162876008804E-2</v>
      </c>
    </row>
    <row r="27" spans="1:7" x14ac:dyDescent="0.3">
      <c r="A27" s="14" t="s">
        <v>44</v>
      </c>
      <c r="B27" s="15" t="s">
        <v>1</v>
      </c>
      <c r="C27" s="15" t="s">
        <v>2</v>
      </c>
      <c r="D27" s="15" t="s">
        <v>3</v>
      </c>
      <c r="E27" s="15" t="s">
        <v>4</v>
      </c>
      <c r="F27" s="15" t="s">
        <v>5</v>
      </c>
      <c r="G27" s="15" t="s">
        <v>18</v>
      </c>
    </row>
    <row r="28" spans="1:7" x14ac:dyDescent="0.3">
      <c r="A28" t="s">
        <v>45</v>
      </c>
      <c r="B28" s="1">
        <v>0</v>
      </c>
      <c r="F28" s="1">
        <f t="shared" ref="F28:F39" si="2">SUM(B28:E28)</f>
        <v>0</v>
      </c>
      <c r="G28" s="2">
        <f t="shared" ref="G28:G38" si="3">F28/F$39</f>
        <v>0</v>
      </c>
    </row>
    <row r="29" spans="1:7" x14ac:dyDescent="0.3">
      <c r="A29" t="s">
        <v>46</v>
      </c>
      <c r="B29" s="1">
        <v>0</v>
      </c>
      <c r="F29" s="1">
        <f t="shared" si="2"/>
        <v>0</v>
      </c>
      <c r="G29" s="2">
        <f t="shared" si="3"/>
        <v>0</v>
      </c>
    </row>
    <row r="30" spans="1:7" x14ac:dyDescent="0.3">
      <c r="A30" t="s">
        <v>31</v>
      </c>
      <c r="B30" s="1">
        <v>509</v>
      </c>
      <c r="F30" s="1">
        <f t="shared" si="2"/>
        <v>509</v>
      </c>
      <c r="G30" s="2">
        <f t="shared" si="3"/>
        <v>0.1867204695524578</v>
      </c>
    </row>
    <row r="31" spans="1:7" x14ac:dyDescent="0.3">
      <c r="A31" t="s">
        <v>47</v>
      </c>
      <c r="B31" s="1">
        <v>81</v>
      </c>
      <c r="F31" s="1">
        <f t="shared" si="2"/>
        <v>81</v>
      </c>
      <c r="G31" s="2">
        <f t="shared" si="3"/>
        <v>2.9713866471019808E-2</v>
      </c>
    </row>
    <row r="32" spans="1:7" x14ac:dyDescent="0.3">
      <c r="A32" t="s">
        <v>48</v>
      </c>
      <c r="B32" s="1">
        <v>0</v>
      </c>
      <c r="F32" s="1">
        <f t="shared" si="2"/>
        <v>0</v>
      </c>
      <c r="G32" s="2">
        <f t="shared" si="3"/>
        <v>0</v>
      </c>
    </row>
    <row r="33" spans="1:7" x14ac:dyDescent="0.3">
      <c r="A33" t="s">
        <v>49</v>
      </c>
      <c r="B33" s="1">
        <v>18</v>
      </c>
      <c r="F33" s="1">
        <f t="shared" si="2"/>
        <v>18</v>
      </c>
      <c r="G33" s="2">
        <f t="shared" si="3"/>
        <v>6.6030814380044021E-3</v>
      </c>
    </row>
    <row r="34" spans="1:7" x14ac:dyDescent="0.3">
      <c r="A34" t="s">
        <v>50</v>
      </c>
      <c r="B34" s="1">
        <v>12</v>
      </c>
      <c r="F34" s="1">
        <f t="shared" si="2"/>
        <v>12</v>
      </c>
      <c r="G34" s="2">
        <f t="shared" si="3"/>
        <v>4.4020542920029347E-3</v>
      </c>
    </row>
    <row r="35" spans="1:7" x14ac:dyDescent="0.3">
      <c r="A35" t="s">
        <v>51</v>
      </c>
      <c r="B35" s="1">
        <v>0</v>
      </c>
      <c r="F35" s="1">
        <f t="shared" si="2"/>
        <v>0</v>
      </c>
      <c r="G35" s="2">
        <f t="shared" si="3"/>
        <v>0</v>
      </c>
    </row>
    <row r="36" spans="1:7" x14ac:dyDescent="0.3">
      <c r="A36" t="s">
        <v>52</v>
      </c>
      <c r="B36" s="1">
        <v>0</v>
      </c>
      <c r="F36" s="1">
        <f t="shared" si="2"/>
        <v>0</v>
      </c>
      <c r="G36" s="2">
        <f t="shared" si="3"/>
        <v>0</v>
      </c>
    </row>
    <row r="37" spans="1:7" x14ac:dyDescent="0.3">
      <c r="A37" t="s">
        <v>53</v>
      </c>
      <c r="B37" s="1">
        <v>155</v>
      </c>
      <c r="F37" s="1">
        <f t="shared" si="2"/>
        <v>155</v>
      </c>
      <c r="G37" s="2">
        <f t="shared" si="3"/>
        <v>5.6859867938371243E-2</v>
      </c>
    </row>
    <row r="38" spans="1:7" x14ac:dyDescent="0.3">
      <c r="A38" t="s">
        <v>32</v>
      </c>
      <c r="B38" s="1">
        <v>1015</v>
      </c>
      <c r="F38" s="1">
        <f t="shared" si="2"/>
        <v>1015</v>
      </c>
      <c r="G38" s="2">
        <f t="shared" si="3"/>
        <v>0.37234042553191488</v>
      </c>
    </row>
    <row r="39" spans="1:7" x14ac:dyDescent="0.3">
      <c r="A39" s="6" t="s">
        <v>5</v>
      </c>
      <c r="B39" s="7">
        <f>SUM(B3:B26,B28:B38)</f>
        <v>2726</v>
      </c>
      <c r="C39" s="7">
        <f>SUM(C3:C26,C28:C38)</f>
        <v>0</v>
      </c>
      <c r="D39" s="7">
        <f>SUM(D3:D26,D28:D38)</f>
        <v>0</v>
      </c>
      <c r="E39" s="7">
        <f>SUM(E3:E26,E28:E38)</f>
        <v>0</v>
      </c>
      <c r="F39" s="7">
        <f t="shared" si="2"/>
        <v>2726</v>
      </c>
      <c r="G39" s="8">
        <f>SUBTOTAL(109,G3:G26,G28:G38)</f>
        <v>1</v>
      </c>
    </row>
    <row r="40" spans="1:7" x14ac:dyDescent="0.3">
      <c r="A40" s="22" t="s">
        <v>26</v>
      </c>
      <c r="B40" s="23"/>
      <c r="C40" s="23"/>
      <c r="D40" s="23"/>
      <c r="E40" s="23"/>
      <c r="F40" s="23"/>
      <c r="G40" s="23"/>
    </row>
    <row r="41" spans="1:7" ht="44.25" customHeight="1" x14ac:dyDescent="0.3">
      <c r="A41" s="26" t="s">
        <v>30</v>
      </c>
      <c r="B41" s="27"/>
      <c r="C41" s="27"/>
      <c r="D41" s="27"/>
      <c r="E41" s="27"/>
      <c r="F41" s="27"/>
      <c r="G41" s="28"/>
    </row>
    <row r="42" spans="1:7" x14ac:dyDescent="0.3">
      <c r="A42" s="24"/>
      <c r="B42" s="25"/>
      <c r="C42" s="25"/>
      <c r="D42" s="25"/>
      <c r="E42" s="25"/>
      <c r="F42" s="25"/>
      <c r="G42" s="25"/>
    </row>
    <row r="43" spans="1:7" x14ac:dyDescent="0.3">
      <c r="A43" s="3" t="s">
        <v>0</v>
      </c>
      <c r="B43" s="4" t="s">
        <v>1</v>
      </c>
      <c r="C43" s="4" t="s">
        <v>2</v>
      </c>
      <c r="D43" s="4" t="s">
        <v>3</v>
      </c>
      <c r="E43" s="4" t="s">
        <v>4</v>
      </c>
      <c r="F43" s="4" t="s">
        <v>5</v>
      </c>
      <c r="G43" s="5" t="s">
        <v>18</v>
      </c>
    </row>
    <row r="44" spans="1:7" x14ac:dyDescent="0.3">
      <c r="A44" t="s">
        <v>19</v>
      </c>
      <c r="B44" s="1">
        <v>1105</v>
      </c>
      <c r="F44" s="1">
        <f>SUM(B44:E44)</f>
        <v>1105</v>
      </c>
      <c r="G44" s="2">
        <f>F44/$F$47</f>
        <v>0.75221238938053092</v>
      </c>
    </row>
    <row r="45" spans="1:7" x14ac:dyDescent="0.3">
      <c r="A45" t="s">
        <v>20</v>
      </c>
      <c r="B45" s="1">
        <v>364</v>
      </c>
      <c r="F45" s="1">
        <f t="shared" ref="F45:F46" si="4">SUM(B45:E45)</f>
        <v>364</v>
      </c>
      <c r="G45" s="2">
        <f>F45/$F$47</f>
        <v>0.24778761061946902</v>
      </c>
    </row>
    <row r="46" spans="1:7" x14ac:dyDescent="0.3">
      <c r="A46" t="s">
        <v>21</v>
      </c>
      <c r="B46" s="1">
        <v>0</v>
      </c>
      <c r="F46" s="1">
        <f t="shared" si="4"/>
        <v>0</v>
      </c>
      <c r="G46" s="2">
        <f>F46/$F$47</f>
        <v>0</v>
      </c>
    </row>
    <row r="47" spans="1:7" x14ac:dyDescent="0.3">
      <c r="A47" s="6" t="s">
        <v>5</v>
      </c>
      <c r="B47" s="7">
        <f>SUM(B44:B46)</f>
        <v>1469</v>
      </c>
      <c r="C47" s="7">
        <f t="shared" ref="C47:F47" si="5">SUM(C44:C46)</f>
        <v>0</v>
      </c>
      <c r="D47" s="7">
        <f t="shared" si="5"/>
        <v>0</v>
      </c>
      <c r="E47" s="7">
        <f t="shared" si="5"/>
        <v>0</v>
      </c>
      <c r="F47" s="7">
        <f t="shared" si="5"/>
        <v>1469</v>
      </c>
      <c r="G47" s="8">
        <f>SUBTOTAL(109,G44:G46)</f>
        <v>1</v>
      </c>
    </row>
    <row r="48" spans="1:7" x14ac:dyDescent="0.3">
      <c r="A48" s="18"/>
      <c r="B48" s="18"/>
      <c r="C48" s="18"/>
      <c r="D48" s="18"/>
      <c r="E48" s="18"/>
      <c r="F48" s="18"/>
      <c r="G48" s="18"/>
    </row>
    <row r="49" spans="1:7" x14ac:dyDescent="0.3">
      <c r="A49" s="3" t="s">
        <v>6</v>
      </c>
      <c r="B49" s="4" t="s">
        <v>1</v>
      </c>
      <c r="C49" s="4" t="s">
        <v>2</v>
      </c>
      <c r="D49" s="4" t="s">
        <v>3</v>
      </c>
      <c r="E49" s="4" t="s">
        <v>4</v>
      </c>
      <c r="F49" s="4" t="s">
        <v>5</v>
      </c>
      <c r="G49" s="5" t="s">
        <v>18</v>
      </c>
    </row>
    <row r="50" spans="1:7" x14ac:dyDescent="0.3">
      <c r="A50" t="s">
        <v>22</v>
      </c>
      <c r="B50" s="1">
        <v>28</v>
      </c>
      <c r="F50" s="1">
        <f>SUM(B50:E50)</f>
        <v>28</v>
      </c>
      <c r="G50" s="2">
        <f>F50/$F$55</f>
        <v>1.9047619047619049E-2</v>
      </c>
    </row>
    <row r="51" spans="1:7" x14ac:dyDescent="0.3">
      <c r="A51" t="s">
        <v>23</v>
      </c>
      <c r="B51" s="1">
        <v>678</v>
      </c>
      <c r="F51" s="1">
        <f t="shared" ref="F51" si="6">SUM(B51:E51)</f>
        <v>678</v>
      </c>
      <c r="G51" s="2">
        <f>F51/$F$55</f>
        <v>0.46122448979591835</v>
      </c>
    </row>
    <row r="52" spans="1:7" x14ac:dyDescent="0.3">
      <c r="A52" t="s">
        <v>24</v>
      </c>
      <c r="B52" s="1">
        <v>3</v>
      </c>
      <c r="F52" s="1">
        <f t="shared" ref="F52:F54" si="7">SUM(B52:E52)</f>
        <v>3</v>
      </c>
      <c r="G52" s="2">
        <f>F52/$F$55</f>
        <v>2.0408163265306124E-3</v>
      </c>
    </row>
    <row r="53" spans="1:7" x14ac:dyDescent="0.3">
      <c r="A53" t="s">
        <v>27</v>
      </c>
      <c r="B53" s="1">
        <f>26+8</f>
        <v>34</v>
      </c>
      <c r="F53" s="1">
        <f t="shared" si="7"/>
        <v>34</v>
      </c>
      <c r="G53" s="2">
        <f>F53/$F$55</f>
        <v>2.3129251700680271E-2</v>
      </c>
    </row>
    <row r="54" spans="1:7" x14ac:dyDescent="0.3">
      <c r="A54" t="s">
        <v>28</v>
      </c>
      <c r="B54" s="1">
        <v>727</v>
      </c>
      <c r="F54" s="1">
        <f t="shared" si="7"/>
        <v>727</v>
      </c>
      <c r="G54" s="2">
        <f>F54/$F$55</f>
        <v>0.49455782312925173</v>
      </c>
    </row>
    <row r="55" spans="1:7" x14ac:dyDescent="0.3">
      <c r="A55" s="9" t="s">
        <v>5</v>
      </c>
      <c r="B55" s="10">
        <f>SUM(B50:B54)</f>
        <v>1470</v>
      </c>
      <c r="C55" s="10">
        <f>SUM(C50:C54)</f>
        <v>0</v>
      </c>
      <c r="D55" s="10">
        <f>SUM(D50:D54)</f>
        <v>0</v>
      </c>
      <c r="E55" s="10">
        <f>SUM(E50:E54)</f>
        <v>0</v>
      </c>
      <c r="F55" s="10">
        <f>SUM(F50:F54)</f>
        <v>1470</v>
      </c>
      <c r="G55" s="11">
        <f>SUBTOTAL(109,G50:G54)</f>
        <v>1</v>
      </c>
    </row>
    <row r="56" spans="1:7" x14ac:dyDescent="0.3">
      <c r="A56" s="16" t="s">
        <v>25</v>
      </c>
      <c r="B56" s="12">
        <v>161</v>
      </c>
      <c r="C56" s="12"/>
      <c r="D56" s="12"/>
      <c r="E56" s="12"/>
      <c r="F56" s="12">
        <f>Table21312[[#This Row],[Q1]]+Table21312[[#This Row],[Q2]]+Table21312[[#This Row],[Q3]]+Table21312[[#This Row],[Q4]]</f>
        <v>161</v>
      </c>
      <c r="G56" s="13">
        <f>Table21312[[#This Row],[Total]]/F55</f>
        <v>0.10952380952380952</v>
      </c>
    </row>
    <row r="57" spans="1:7" ht="65.25" customHeight="1" x14ac:dyDescent="0.3">
      <c r="A57" s="30" t="s">
        <v>56</v>
      </c>
      <c r="B57" s="30"/>
      <c r="C57" s="30"/>
      <c r="D57" s="30"/>
      <c r="E57" s="30"/>
      <c r="F57" s="30"/>
      <c r="G57" s="30"/>
    </row>
    <row r="58" spans="1:7" ht="15" thickBot="1" x14ac:dyDescent="0.35">
      <c r="A58" s="29"/>
      <c r="B58" s="29"/>
      <c r="C58" s="29"/>
      <c r="D58" s="29"/>
      <c r="E58" s="29"/>
      <c r="F58" s="29"/>
      <c r="G58" s="29"/>
    </row>
    <row r="59" spans="1:7" ht="51" customHeight="1" thickBot="1" x14ac:dyDescent="0.35">
      <c r="A59" s="19" t="s">
        <v>57</v>
      </c>
      <c r="B59" s="20"/>
      <c r="C59" s="20"/>
      <c r="D59" s="20"/>
      <c r="E59" s="20"/>
      <c r="F59" s="20"/>
      <c r="G59" s="21"/>
    </row>
    <row r="60" spans="1:7" ht="16.2" thickBot="1" x14ac:dyDescent="0.35">
      <c r="A60" s="17" t="s">
        <v>59</v>
      </c>
      <c r="B60" s="17"/>
      <c r="C60" s="17"/>
      <c r="D60" s="17"/>
      <c r="E60" s="17"/>
      <c r="F60" s="17"/>
      <c r="G60" s="17"/>
    </row>
    <row r="61" spans="1:7" ht="15" thickTop="1" x14ac:dyDescent="0.3">
      <c r="A61" s="3" t="s">
        <v>33</v>
      </c>
      <c r="B61" s="4" t="s">
        <v>1</v>
      </c>
      <c r="C61" s="4" t="s">
        <v>2</v>
      </c>
      <c r="D61" s="4" t="s">
        <v>3</v>
      </c>
      <c r="E61" s="4" t="s">
        <v>4</v>
      </c>
      <c r="F61" s="4" t="s">
        <v>5</v>
      </c>
      <c r="G61" s="5" t="s">
        <v>18</v>
      </c>
    </row>
    <row r="62" spans="1:7" x14ac:dyDescent="0.3">
      <c r="A62" t="s">
        <v>34</v>
      </c>
      <c r="B62" s="1">
        <v>0</v>
      </c>
      <c r="F62" s="1">
        <f t="shared" ref="F62:F85" si="8">SUM(B62:E62)</f>
        <v>0</v>
      </c>
      <c r="G62" s="2">
        <f>F62/F$98</f>
        <v>0</v>
      </c>
    </row>
    <row r="63" spans="1:7" x14ac:dyDescent="0.3">
      <c r="A63" t="s">
        <v>7</v>
      </c>
      <c r="B63" s="1">
        <v>0</v>
      </c>
      <c r="F63" s="1">
        <f t="shared" si="8"/>
        <v>0</v>
      </c>
      <c r="G63" s="2">
        <f>F63/F$98</f>
        <v>0</v>
      </c>
    </row>
    <row r="64" spans="1:7" x14ac:dyDescent="0.3">
      <c r="A64" t="s">
        <v>35</v>
      </c>
      <c r="B64" s="1">
        <v>18</v>
      </c>
      <c r="F64" s="1">
        <f t="shared" si="8"/>
        <v>18</v>
      </c>
      <c r="G64" s="2">
        <f>F64/F$98</f>
        <v>2.0316027088036117E-2</v>
      </c>
    </row>
    <row r="65" spans="1:7" x14ac:dyDescent="0.3">
      <c r="A65" t="s">
        <v>8</v>
      </c>
      <c r="B65" s="1">
        <v>0</v>
      </c>
      <c r="F65" s="1">
        <f t="shared" si="8"/>
        <v>0</v>
      </c>
      <c r="G65" s="2">
        <f>F65/F$98</f>
        <v>0</v>
      </c>
    </row>
    <row r="66" spans="1:7" x14ac:dyDescent="0.3">
      <c r="A66" t="s">
        <v>9</v>
      </c>
      <c r="B66" s="1">
        <v>0</v>
      </c>
      <c r="F66" s="1">
        <f t="shared" si="8"/>
        <v>0</v>
      </c>
      <c r="G66" s="2">
        <f>F66/F$98</f>
        <v>0</v>
      </c>
    </row>
    <row r="67" spans="1:7" x14ac:dyDescent="0.3">
      <c r="A67" t="s">
        <v>17</v>
      </c>
      <c r="B67" s="1">
        <v>0</v>
      </c>
      <c r="F67" s="1">
        <f t="shared" si="8"/>
        <v>0</v>
      </c>
      <c r="G67" s="2">
        <f>F67/F$98</f>
        <v>0</v>
      </c>
    </row>
    <row r="68" spans="1:7" x14ac:dyDescent="0.3">
      <c r="A68" t="s">
        <v>10</v>
      </c>
      <c r="B68" s="1">
        <v>10</v>
      </c>
      <c r="F68" s="1">
        <f t="shared" si="8"/>
        <v>10</v>
      </c>
      <c r="G68" s="2">
        <f>F68/F$98</f>
        <v>1.1286681715575621E-2</v>
      </c>
    </row>
    <row r="69" spans="1:7" x14ac:dyDescent="0.3">
      <c r="A69" t="s">
        <v>36</v>
      </c>
      <c r="B69" s="1">
        <v>21</v>
      </c>
      <c r="F69" s="1">
        <f t="shared" si="8"/>
        <v>21</v>
      </c>
      <c r="G69" s="2">
        <f>F69/F$98</f>
        <v>2.3702031602708805E-2</v>
      </c>
    </row>
    <row r="70" spans="1:7" x14ac:dyDescent="0.3">
      <c r="A70" t="s">
        <v>11</v>
      </c>
      <c r="B70" s="1">
        <v>2</v>
      </c>
      <c r="F70" s="1">
        <f t="shared" si="8"/>
        <v>2</v>
      </c>
      <c r="G70" s="2">
        <f>F70/F$98</f>
        <v>2.257336343115124E-3</v>
      </c>
    </row>
    <row r="71" spans="1:7" x14ac:dyDescent="0.3">
      <c r="A71" t="s">
        <v>12</v>
      </c>
      <c r="B71" s="1">
        <v>0</v>
      </c>
      <c r="F71" s="1">
        <f t="shared" si="8"/>
        <v>0</v>
      </c>
      <c r="G71" s="2">
        <f>F71/F$98</f>
        <v>0</v>
      </c>
    </row>
    <row r="72" spans="1:7" x14ac:dyDescent="0.3">
      <c r="A72" t="s">
        <v>37</v>
      </c>
      <c r="B72" s="1">
        <v>2</v>
      </c>
      <c r="F72" s="1">
        <f t="shared" si="8"/>
        <v>2</v>
      </c>
      <c r="G72" s="2">
        <f>F72/F$98</f>
        <v>2.257336343115124E-3</v>
      </c>
    </row>
    <row r="73" spans="1:7" x14ac:dyDescent="0.3">
      <c r="A73" t="s">
        <v>38</v>
      </c>
      <c r="B73" s="1">
        <v>0</v>
      </c>
      <c r="F73" s="1">
        <f t="shared" si="8"/>
        <v>0</v>
      </c>
      <c r="G73" s="2">
        <f>F73/F$98</f>
        <v>0</v>
      </c>
    </row>
    <row r="74" spans="1:7" x14ac:dyDescent="0.3">
      <c r="A74" t="s">
        <v>39</v>
      </c>
      <c r="B74" s="1">
        <v>0</v>
      </c>
      <c r="F74" s="1">
        <f t="shared" si="8"/>
        <v>0</v>
      </c>
      <c r="G74" s="2">
        <f>F74/F$98</f>
        <v>0</v>
      </c>
    </row>
    <row r="75" spans="1:7" x14ac:dyDescent="0.3">
      <c r="A75" t="s">
        <v>54</v>
      </c>
      <c r="B75" s="1">
        <v>0</v>
      </c>
      <c r="F75" s="1">
        <f t="shared" si="8"/>
        <v>0</v>
      </c>
      <c r="G75" s="2">
        <f>F75/F$98</f>
        <v>0</v>
      </c>
    </row>
    <row r="76" spans="1:7" x14ac:dyDescent="0.3">
      <c r="A76" t="s">
        <v>29</v>
      </c>
      <c r="B76" s="1">
        <v>0</v>
      </c>
      <c r="F76" s="1">
        <f t="shared" si="8"/>
        <v>0</v>
      </c>
      <c r="G76" s="2">
        <f>F76/F$98</f>
        <v>0</v>
      </c>
    </row>
    <row r="77" spans="1:7" x14ac:dyDescent="0.3">
      <c r="A77" t="s">
        <v>40</v>
      </c>
      <c r="B77" s="1">
        <v>65</v>
      </c>
      <c r="F77" s="1">
        <f t="shared" si="8"/>
        <v>65</v>
      </c>
      <c r="G77" s="2">
        <f>F77/F$98</f>
        <v>7.336343115124154E-2</v>
      </c>
    </row>
    <row r="78" spans="1:7" x14ac:dyDescent="0.3">
      <c r="A78" t="s">
        <v>13</v>
      </c>
      <c r="B78" s="1">
        <v>1</v>
      </c>
      <c r="F78" s="1">
        <f t="shared" si="8"/>
        <v>1</v>
      </c>
      <c r="G78" s="2">
        <f>F78/F$98</f>
        <v>1.128668171557562E-3</v>
      </c>
    </row>
    <row r="79" spans="1:7" x14ac:dyDescent="0.3">
      <c r="A79" t="s">
        <v>41</v>
      </c>
      <c r="B79" s="1">
        <v>1</v>
      </c>
      <c r="F79" s="1">
        <f t="shared" si="8"/>
        <v>1</v>
      </c>
      <c r="G79" s="2">
        <f>F79/F$98</f>
        <v>1.128668171557562E-3</v>
      </c>
    </row>
    <row r="80" spans="1:7" x14ac:dyDescent="0.3">
      <c r="A80" t="s">
        <v>42</v>
      </c>
      <c r="B80" s="1">
        <v>0</v>
      </c>
      <c r="F80" s="1">
        <f t="shared" si="8"/>
        <v>0</v>
      </c>
      <c r="G80" s="2">
        <f>F80/F$98</f>
        <v>0</v>
      </c>
    </row>
    <row r="81" spans="1:7" x14ac:dyDescent="0.3">
      <c r="A81" t="s">
        <v>14</v>
      </c>
      <c r="B81" s="1">
        <v>0</v>
      </c>
      <c r="F81" s="1">
        <f t="shared" si="8"/>
        <v>0</v>
      </c>
      <c r="G81" s="2">
        <f>F81/F$98</f>
        <v>0</v>
      </c>
    </row>
    <row r="82" spans="1:7" x14ac:dyDescent="0.3">
      <c r="A82" t="s">
        <v>15</v>
      </c>
      <c r="B82" s="1">
        <v>7</v>
      </c>
      <c r="F82" s="1">
        <f t="shared" si="8"/>
        <v>7</v>
      </c>
      <c r="G82" s="2">
        <f>F82/F$98</f>
        <v>7.900677200902935E-3</v>
      </c>
    </row>
    <row r="83" spans="1:7" x14ac:dyDescent="0.3">
      <c r="A83" t="s">
        <v>16</v>
      </c>
      <c r="B83" s="1">
        <v>0</v>
      </c>
      <c r="F83" s="1">
        <f t="shared" si="8"/>
        <v>0</v>
      </c>
      <c r="G83" s="2">
        <f>F83/F$98</f>
        <v>0</v>
      </c>
    </row>
    <row r="84" spans="1:7" x14ac:dyDescent="0.3">
      <c r="A84" t="s">
        <v>43</v>
      </c>
      <c r="B84" s="1">
        <v>2</v>
      </c>
      <c r="F84" s="1">
        <f t="shared" si="8"/>
        <v>2</v>
      </c>
      <c r="G84" s="2">
        <f>F84/F$98</f>
        <v>2.257336343115124E-3</v>
      </c>
    </row>
    <row r="85" spans="1:7" x14ac:dyDescent="0.3">
      <c r="A85" t="s">
        <v>55</v>
      </c>
      <c r="B85" s="1">
        <v>5</v>
      </c>
      <c r="F85" s="1">
        <f t="shared" si="8"/>
        <v>5</v>
      </c>
      <c r="G85" s="2">
        <f>F85/F$98</f>
        <v>5.6433408577878106E-3</v>
      </c>
    </row>
    <row r="86" spans="1:7" x14ac:dyDescent="0.3">
      <c r="A86" s="14" t="s">
        <v>44</v>
      </c>
      <c r="B86" s="15" t="s">
        <v>1</v>
      </c>
      <c r="C86" s="15" t="s">
        <v>2</v>
      </c>
      <c r="D86" s="15" t="s">
        <v>3</v>
      </c>
      <c r="E86" s="15" t="s">
        <v>4</v>
      </c>
      <c r="F86" s="15" t="s">
        <v>5</v>
      </c>
      <c r="G86" s="15" t="s">
        <v>18</v>
      </c>
    </row>
    <row r="87" spans="1:7" x14ac:dyDescent="0.3">
      <c r="A87" t="s">
        <v>45</v>
      </c>
      <c r="B87" s="1">
        <v>0</v>
      </c>
      <c r="F87" s="1">
        <f t="shared" ref="F87:F98" si="9">SUM(B87:E87)</f>
        <v>0</v>
      </c>
      <c r="G87" s="2">
        <f>F87/F$98</f>
        <v>0</v>
      </c>
    </row>
    <row r="88" spans="1:7" x14ac:dyDescent="0.3">
      <c r="A88" t="s">
        <v>46</v>
      </c>
      <c r="B88" s="1">
        <v>0</v>
      </c>
      <c r="F88" s="1">
        <f t="shared" si="9"/>
        <v>0</v>
      </c>
      <c r="G88" s="2">
        <f>F88/F$98</f>
        <v>0</v>
      </c>
    </row>
    <row r="89" spans="1:7" x14ac:dyDescent="0.3">
      <c r="A89" t="s">
        <v>31</v>
      </c>
      <c r="B89" s="1">
        <v>84</v>
      </c>
      <c r="F89" s="1">
        <f t="shared" si="9"/>
        <v>84</v>
      </c>
      <c r="G89" s="2">
        <f>F89/F$98</f>
        <v>9.480812641083522E-2</v>
      </c>
    </row>
    <row r="90" spans="1:7" x14ac:dyDescent="0.3">
      <c r="A90" t="s">
        <v>47</v>
      </c>
      <c r="B90" s="1">
        <v>59</v>
      </c>
      <c r="F90" s="1">
        <f t="shared" si="9"/>
        <v>59</v>
      </c>
      <c r="G90" s="2">
        <f>F90/F$98</f>
        <v>6.6591422121896157E-2</v>
      </c>
    </row>
    <row r="91" spans="1:7" x14ac:dyDescent="0.3">
      <c r="A91" t="s">
        <v>48</v>
      </c>
      <c r="B91" s="1">
        <v>0</v>
      </c>
      <c r="F91" s="1">
        <f t="shared" si="9"/>
        <v>0</v>
      </c>
      <c r="G91" s="2">
        <f>F91/F$98</f>
        <v>0</v>
      </c>
    </row>
    <row r="92" spans="1:7" x14ac:dyDescent="0.3">
      <c r="A92" t="s">
        <v>49</v>
      </c>
      <c r="B92" s="1">
        <v>2</v>
      </c>
      <c r="F92" s="1">
        <f t="shared" si="9"/>
        <v>2</v>
      </c>
      <c r="G92" s="2">
        <f>F92/F$98</f>
        <v>2.257336343115124E-3</v>
      </c>
    </row>
    <row r="93" spans="1:7" x14ac:dyDescent="0.3">
      <c r="A93" t="s">
        <v>50</v>
      </c>
      <c r="B93" s="1">
        <v>326</v>
      </c>
      <c r="F93" s="1">
        <f t="shared" si="9"/>
        <v>326</v>
      </c>
      <c r="G93" s="2">
        <f>F93/F$98</f>
        <v>0.36794582392776526</v>
      </c>
    </row>
    <row r="94" spans="1:7" x14ac:dyDescent="0.3">
      <c r="A94" t="s">
        <v>51</v>
      </c>
      <c r="B94" s="1">
        <v>0</v>
      </c>
      <c r="F94" s="1">
        <f t="shared" si="9"/>
        <v>0</v>
      </c>
      <c r="G94" s="2">
        <f>F94/F$98</f>
        <v>0</v>
      </c>
    </row>
    <row r="95" spans="1:7" x14ac:dyDescent="0.3">
      <c r="A95" t="s">
        <v>52</v>
      </c>
      <c r="B95" s="1">
        <v>0</v>
      </c>
      <c r="F95" s="1">
        <f t="shared" si="9"/>
        <v>0</v>
      </c>
      <c r="G95" s="2">
        <f>F95/F$98</f>
        <v>0</v>
      </c>
    </row>
    <row r="96" spans="1:7" x14ac:dyDescent="0.3">
      <c r="A96" t="s">
        <v>53</v>
      </c>
      <c r="B96" s="1">
        <v>106</v>
      </c>
      <c r="F96" s="1">
        <f t="shared" si="9"/>
        <v>106</v>
      </c>
      <c r="G96" s="2">
        <f>F96/F$98</f>
        <v>0.11963882618510158</v>
      </c>
    </row>
    <row r="97" spans="1:7" x14ac:dyDescent="0.3">
      <c r="A97" t="s">
        <v>32</v>
      </c>
      <c r="B97" s="1">
        <v>175</v>
      </c>
      <c r="F97" s="1">
        <f t="shared" si="9"/>
        <v>175</v>
      </c>
      <c r="G97" s="2">
        <f>F97/F$98</f>
        <v>0.19751693002257337</v>
      </c>
    </row>
    <row r="98" spans="1:7" x14ac:dyDescent="0.3">
      <c r="A98" s="6" t="s">
        <v>5</v>
      </c>
      <c r="B98" s="7">
        <f>SUM(B62:B85,B87:B97)</f>
        <v>886</v>
      </c>
      <c r="C98" s="7">
        <f>SUM(C62:C85,C87:C97)</f>
        <v>0</v>
      </c>
      <c r="D98" s="7">
        <f>SUM(D62:D85,D87:D97)</f>
        <v>0</v>
      </c>
      <c r="E98" s="7">
        <f>SUM(E62:E85,E87:E97)</f>
        <v>0</v>
      </c>
      <c r="F98" s="7">
        <f t="shared" si="9"/>
        <v>886</v>
      </c>
      <c r="G98" s="8">
        <f>SUBTOTAL(109,G62:G85,G87:G97)</f>
        <v>1</v>
      </c>
    </row>
    <row r="99" spans="1:7" x14ac:dyDescent="0.3">
      <c r="B99"/>
      <c r="C99"/>
      <c r="D99"/>
      <c r="E99"/>
      <c r="F99"/>
    </row>
    <row r="100" spans="1:7" x14ac:dyDescent="0.3">
      <c r="B100"/>
      <c r="C100"/>
      <c r="D100"/>
      <c r="E100"/>
      <c r="F100"/>
    </row>
    <row r="101" spans="1:7" x14ac:dyDescent="0.3">
      <c r="B101"/>
      <c r="C101"/>
      <c r="D101"/>
      <c r="E101"/>
      <c r="F101"/>
    </row>
    <row r="102" spans="1:7" x14ac:dyDescent="0.3">
      <c r="A102" s="3" t="s">
        <v>0</v>
      </c>
      <c r="B102" s="4" t="s">
        <v>1</v>
      </c>
      <c r="C102" s="4" t="s">
        <v>2</v>
      </c>
      <c r="D102" s="4" t="s">
        <v>3</v>
      </c>
      <c r="E102" s="4" t="s">
        <v>4</v>
      </c>
      <c r="F102" s="4" t="s">
        <v>5</v>
      </c>
      <c r="G102" s="5" t="s">
        <v>18</v>
      </c>
    </row>
    <row r="103" spans="1:7" x14ac:dyDescent="0.3">
      <c r="A103" t="s">
        <v>19</v>
      </c>
      <c r="B103" s="1">
        <v>472</v>
      </c>
      <c r="F103" s="1">
        <f>SUM(B103:E103)</f>
        <v>472</v>
      </c>
      <c r="G103" s="2">
        <f>F103/$F$47</f>
        <v>0.3213070115724983</v>
      </c>
    </row>
    <row r="104" spans="1:7" x14ac:dyDescent="0.3">
      <c r="A104" t="s">
        <v>20</v>
      </c>
      <c r="B104" s="1">
        <v>323</v>
      </c>
      <c r="F104" s="1">
        <f t="shared" ref="F104:F105" si="10">SUM(B104:E104)</f>
        <v>323</v>
      </c>
      <c r="G104" s="2">
        <f>F104/$F$47</f>
        <v>0.21987746766507829</v>
      </c>
    </row>
    <row r="105" spans="1:7" x14ac:dyDescent="0.3">
      <c r="A105" t="s">
        <v>21</v>
      </c>
      <c r="B105" s="1">
        <v>0</v>
      </c>
      <c r="F105" s="1">
        <f t="shared" si="10"/>
        <v>0</v>
      </c>
      <c r="G105" s="2">
        <f>F105/$F$47</f>
        <v>0</v>
      </c>
    </row>
    <row r="106" spans="1:7" x14ac:dyDescent="0.3">
      <c r="A106" s="6" t="s">
        <v>5</v>
      </c>
      <c r="B106" s="7">
        <f>SUM(B103:B105)</f>
        <v>795</v>
      </c>
      <c r="C106" s="7">
        <f t="shared" ref="C106:F106" si="11">SUM(C103:C105)</f>
        <v>0</v>
      </c>
      <c r="D106" s="7">
        <f t="shared" si="11"/>
        <v>0</v>
      </c>
      <c r="E106" s="7">
        <f t="shared" si="11"/>
        <v>0</v>
      </c>
      <c r="F106" s="7">
        <f t="shared" si="11"/>
        <v>795</v>
      </c>
      <c r="G106" s="8">
        <f>SUBTOTAL(109,G103:G105)</f>
        <v>0.54118447923757662</v>
      </c>
    </row>
    <row r="107" spans="1:7" x14ac:dyDescent="0.3">
      <c r="B107"/>
      <c r="C107"/>
      <c r="D107"/>
      <c r="E107"/>
      <c r="F107"/>
    </row>
    <row r="108" spans="1:7" x14ac:dyDescent="0.3">
      <c r="A108" s="3" t="s">
        <v>6</v>
      </c>
      <c r="B108" s="4" t="s">
        <v>1</v>
      </c>
      <c r="C108" s="4" t="s">
        <v>2</v>
      </c>
      <c r="D108" s="4" t="s">
        <v>3</v>
      </c>
      <c r="E108" s="4" t="s">
        <v>4</v>
      </c>
      <c r="F108" s="4" t="s">
        <v>5</v>
      </c>
      <c r="G108" s="5" t="s">
        <v>18</v>
      </c>
    </row>
    <row r="109" spans="1:7" x14ac:dyDescent="0.3">
      <c r="A109" t="s">
        <v>22</v>
      </c>
      <c r="B109" s="1">
        <v>40</v>
      </c>
      <c r="F109" s="1">
        <f>SUM(B109:E109)</f>
        <v>40</v>
      </c>
      <c r="G109" s="2">
        <f>F109/$F$55</f>
        <v>2.7210884353741496E-2</v>
      </c>
    </row>
    <row r="110" spans="1:7" x14ac:dyDescent="0.3">
      <c r="A110" t="s">
        <v>23</v>
      </c>
      <c r="B110" s="1">
        <v>169</v>
      </c>
      <c r="F110" s="1">
        <f t="shared" ref="F110:F113" si="12">SUM(B110:E110)</f>
        <v>169</v>
      </c>
      <c r="G110" s="2">
        <f>F110/$F$55</f>
        <v>0.11496598639455782</v>
      </c>
    </row>
    <row r="111" spans="1:7" x14ac:dyDescent="0.3">
      <c r="A111" t="s">
        <v>24</v>
      </c>
      <c r="B111" s="1">
        <v>4</v>
      </c>
      <c r="F111" s="1">
        <f t="shared" si="12"/>
        <v>4</v>
      </c>
      <c r="G111" s="2">
        <f>F111/$F$55</f>
        <v>2.7210884353741495E-3</v>
      </c>
    </row>
    <row r="112" spans="1:7" x14ac:dyDescent="0.3">
      <c r="A112" t="s">
        <v>27</v>
      </c>
      <c r="B112" s="1">
        <f>13+1</f>
        <v>14</v>
      </c>
      <c r="F112" s="1">
        <f t="shared" si="12"/>
        <v>14</v>
      </c>
      <c r="G112" s="2">
        <f>F112/$F$55</f>
        <v>9.5238095238095247E-3</v>
      </c>
    </row>
    <row r="113" spans="1:7" x14ac:dyDescent="0.3">
      <c r="A113" t="s">
        <v>28</v>
      </c>
      <c r="B113" s="1">
        <v>568</v>
      </c>
      <c r="F113" s="1">
        <f t="shared" si="12"/>
        <v>568</v>
      </c>
      <c r="G113" s="2">
        <f>F113/$F$55</f>
        <v>0.38639455782312926</v>
      </c>
    </row>
    <row r="114" spans="1:7" x14ac:dyDescent="0.3">
      <c r="A114" s="9" t="s">
        <v>5</v>
      </c>
      <c r="B114" s="10">
        <f>SUM(B109:B113)</f>
        <v>795</v>
      </c>
      <c r="C114" s="10">
        <f>SUM(C109:C113)</f>
        <v>0</v>
      </c>
      <c r="D114" s="10">
        <f>SUM(D109:D113)</f>
        <v>0</v>
      </c>
      <c r="E114" s="10">
        <f>SUM(E109:E113)</f>
        <v>0</v>
      </c>
      <c r="F114" s="10">
        <f>SUM(F109:F113)</f>
        <v>795</v>
      </c>
      <c r="G114" s="11">
        <f>SUBTOTAL(109,G109:G113)</f>
        <v>0.54081632653061229</v>
      </c>
    </row>
    <row r="115" spans="1:7" x14ac:dyDescent="0.3">
      <c r="A115" s="16" t="s">
        <v>25</v>
      </c>
      <c r="B115" s="12">
        <v>53</v>
      </c>
      <c r="C115" s="12"/>
      <c r="D115" s="12"/>
      <c r="E115" s="12"/>
      <c r="F115" s="12">
        <f>Table2131214[[#This Row],[Q1]]+Table2131214[[#This Row],[Q2]]+Table2131214[[#This Row],[Q3]]+Table2131214[[#This Row],[Q4]]</f>
        <v>53</v>
      </c>
      <c r="G115" s="13">
        <f>Table2131214[[#This Row],[Total]]/F114</f>
        <v>6.6666666666666666E-2</v>
      </c>
    </row>
    <row r="116" spans="1:7" x14ac:dyDescent="0.3">
      <c r="A116" s="31" t="s">
        <v>56</v>
      </c>
      <c r="B116" s="31"/>
      <c r="C116" s="31"/>
      <c r="D116" s="31"/>
      <c r="E116" s="31"/>
      <c r="F116" s="31"/>
      <c r="G116" s="31"/>
    </row>
    <row r="117" spans="1:7" x14ac:dyDescent="0.3">
      <c r="A117" s="31"/>
      <c r="B117" s="31"/>
      <c r="C117" s="31"/>
      <c r="D117" s="31"/>
      <c r="E117" s="31"/>
      <c r="F117" s="31"/>
      <c r="G117" s="31"/>
    </row>
    <row r="118" spans="1:7" ht="42" customHeight="1" x14ac:dyDescent="0.3">
      <c r="A118" s="31"/>
      <c r="B118" s="31"/>
      <c r="C118" s="31"/>
      <c r="D118" s="31"/>
      <c r="E118" s="31"/>
      <c r="F118" s="31"/>
      <c r="G118" s="31"/>
    </row>
  </sheetData>
  <mergeCells count="10">
    <mergeCell ref="A116:G118"/>
    <mergeCell ref="A60:G60"/>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2024-04-19T18:23:08Z</cp:lastPrinted>
  <dcterms:created xsi:type="dcterms:W3CDTF">2016-05-12T13:52:51Z</dcterms:created>
  <dcterms:modified xsi:type="dcterms:W3CDTF">2024-05-31T16:16:58Z</dcterms:modified>
</cp:coreProperties>
</file>