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hidePivotFieldList="1"/>
  <mc:AlternateContent xmlns:mc="http://schemas.openxmlformats.org/markup-compatibility/2006">
    <mc:Choice Requires="x15">
      <x15ac:absPath xmlns:x15ac="http://schemas.microsoft.com/office/spreadsheetml/2010/11/ac" url="\\fps4\data4\Fnroot\Data History\Budget Toolkit\Employee Cost Calculator\"/>
    </mc:Choice>
  </mc:AlternateContent>
  <xr:revisionPtr revIDLastSave="0" documentId="8_{66B23FE7-20B5-4A63-8FA0-4270A154DFAB}" xr6:coauthVersionLast="47" xr6:coauthVersionMax="47" xr10:uidLastSave="{00000000-0000-0000-0000-000000000000}"/>
  <bookViews>
    <workbookView xWindow="-120" yWindow="-120" windowWidth="29040" windowHeight="15840" xr2:uid="{00000000-000D-0000-FFFF-FFFF00000000}"/>
  </bookViews>
  <sheets>
    <sheet name="Calculator" sheetId="4" r:id="rId1"/>
    <sheet name="WRS FICA Health" sheetId="2" state="hidden" r:id="rId2"/>
    <sheet name="MiscFringe" sheetId="3" state="hidden" r:id="rId3"/>
    <sheet name="BenefitsObjects" sheetId="7" state="hidden" r:id="rId4"/>
    <sheet name="FTEs per Pos Summaries" sheetId="5" state="hidden" r:id="rId5"/>
    <sheet name="2024 Adopted Position Cube" sheetId="6" state="hidden" r:id="rId6"/>
  </sheets>
  <definedNames>
    <definedName name="_xlnm._FilterDatabase" localSheetId="3" hidden="1">BenefitsObjects!$A$2:$F$26</definedName>
  </definedNames>
  <calcPr calcId="191029"/>
  <pivotCaches>
    <pivotCache cacheId="208"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 i="3" l="1"/>
  <c r="C4" i="3"/>
  <c r="C3" i="3"/>
  <c r="P9" i="3" l="1"/>
  <c r="C2" i="3" s="1"/>
  <c r="D7" i="2" l="1"/>
  <c r="D6" i="2"/>
  <c r="D5" i="2"/>
  <c r="D4" i="2"/>
  <c r="D3" i="2"/>
  <c r="AH40" i="5" l="1"/>
  <c r="AG40" i="5"/>
  <c r="AH39" i="5"/>
  <c r="AG39" i="5"/>
  <c r="AH38" i="5"/>
  <c r="AG38" i="5"/>
  <c r="AH37" i="5"/>
  <c r="AG37" i="5"/>
  <c r="AH36" i="5"/>
  <c r="AG36" i="5"/>
  <c r="AH35" i="5"/>
  <c r="AG35" i="5"/>
  <c r="AH34" i="5"/>
  <c r="AG34" i="5"/>
  <c r="AH33" i="5"/>
  <c r="AG33" i="5"/>
  <c r="AH32" i="5"/>
  <c r="AG32" i="5"/>
  <c r="AH31" i="5"/>
  <c r="AG31" i="5"/>
  <c r="AH30" i="5"/>
  <c r="AG30" i="5"/>
  <c r="AH29" i="5"/>
  <c r="AG29" i="5"/>
  <c r="AH28" i="5"/>
  <c r="AG28" i="5"/>
  <c r="AH27" i="5"/>
  <c r="AG27" i="5"/>
  <c r="AH26" i="5"/>
  <c r="AG26" i="5"/>
  <c r="AH25" i="5"/>
  <c r="AG25" i="5"/>
  <c r="AH24" i="5"/>
  <c r="AG24" i="5"/>
  <c r="AH23" i="5"/>
  <c r="AG23" i="5"/>
  <c r="AH22" i="5"/>
  <c r="AG22" i="5"/>
  <c r="AH21" i="5"/>
  <c r="AG21" i="5"/>
  <c r="AH20" i="5"/>
  <c r="AG20" i="5"/>
  <c r="AH19" i="5"/>
  <c r="AG19" i="5"/>
  <c r="AH18" i="5"/>
  <c r="AG18" i="5"/>
  <c r="AH17" i="5"/>
  <c r="AG17" i="5"/>
  <c r="AH16" i="5"/>
  <c r="AG16" i="5"/>
  <c r="AH15" i="5"/>
  <c r="AG15" i="5"/>
  <c r="AH14" i="5"/>
  <c r="AG14" i="5"/>
  <c r="AH13" i="5"/>
  <c r="AG13" i="5"/>
  <c r="AH12" i="5"/>
  <c r="AG12" i="5"/>
  <c r="AH11" i="5"/>
  <c r="AG11" i="5"/>
  <c r="AH10" i="5"/>
  <c r="AG10" i="5"/>
  <c r="AH9" i="5"/>
  <c r="AG9" i="5"/>
  <c r="AH8" i="5"/>
  <c r="AG8" i="5"/>
  <c r="AH7" i="5"/>
  <c r="AG7" i="5"/>
  <c r="AH6" i="5"/>
  <c r="AG6" i="5"/>
  <c r="AH5" i="5"/>
  <c r="AG5" i="5"/>
  <c r="AF40" i="5"/>
  <c r="AF39" i="5"/>
  <c r="AF38" i="5"/>
  <c r="AF37" i="5"/>
  <c r="AF36" i="5"/>
  <c r="AF35" i="5"/>
  <c r="AF34" i="5"/>
  <c r="AF33" i="5"/>
  <c r="AF32" i="5"/>
  <c r="AF31" i="5"/>
  <c r="AF30" i="5"/>
  <c r="AF29" i="5"/>
  <c r="AF28" i="5"/>
  <c r="AF27" i="5"/>
  <c r="AF26" i="5"/>
  <c r="AF25" i="5"/>
  <c r="AF24" i="5"/>
  <c r="AF23" i="5"/>
  <c r="AF22" i="5"/>
  <c r="AF21" i="5"/>
  <c r="AF20" i="5"/>
  <c r="AF19" i="5"/>
  <c r="AF18" i="5"/>
  <c r="AF17" i="5"/>
  <c r="AF16" i="5"/>
  <c r="AF15" i="5"/>
  <c r="AF14" i="5"/>
  <c r="AF13" i="5"/>
  <c r="AF12" i="5"/>
  <c r="AF11" i="5"/>
  <c r="AF10" i="5"/>
  <c r="AF9" i="5"/>
  <c r="AF8" i="5"/>
  <c r="AF7" i="5"/>
  <c r="AF6" i="5"/>
  <c r="AF5" i="5"/>
  <c r="AC41" i="5" l="1"/>
  <c r="AB41" i="5"/>
  <c r="AA41" i="5"/>
  <c r="AD40" i="5"/>
  <c r="AD39" i="5"/>
  <c r="AD38" i="5"/>
  <c r="AD37" i="5"/>
  <c r="AD36" i="5"/>
  <c r="AD35" i="5"/>
  <c r="AD34" i="5"/>
  <c r="AD33" i="5"/>
  <c r="AD32" i="5"/>
  <c r="AD31" i="5"/>
  <c r="AD30" i="5"/>
  <c r="AD29" i="5"/>
  <c r="AD28" i="5"/>
  <c r="AD27" i="5"/>
  <c r="AD26" i="5"/>
  <c r="AD25" i="5"/>
  <c r="AD24" i="5"/>
  <c r="AD23" i="5"/>
  <c r="AD22" i="5"/>
  <c r="AD21" i="5"/>
  <c r="AD20" i="5"/>
  <c r="AD19" i="5"/>
  <c r="AD18" i="5"/>
  <c r="AD17" i="5"/>
  <c r="AD16" i="5"/>
  <c r="AD15" i="5"/>
  <c r="AD14" i="5"/>
  <c r="AD13" i="5"/>
  <c r="AD12" i="5"/>
  <c r="AD11" i="5"/>
  <c r="AD10" i="5"/>
  <c r="AD9" i="5"/>
  <c r="AH41" i="5"/>
  <c r="AD8" i="5"/>
  <c r="AD7" i="5"/>
  <c r="AD6" i="5"/>
  <c r="AD5" i="5"/>
  <c r="AG41" i="5" l="1"/>
  <c r="AF41" i="5"/>
  <c r="AD41" i="5"/>
  <c r="B13" i="2"/>
  <c r="B14" i="2"/>
  <c r="B11" i="2" l="1"/>
  <c r="B12" i="2"/>
  <c r="E23" i="4" l="1"/>
  <c r="E20" i="4"/>
  <c r="E24" i="4" l="1"/>
  <c r="E22" i="4"/>
  <c r="E21" i="4"/>
  <c r="X40" i="5" l="1"/>
  <c r="W40" i="5"/>
  <c r="V40" i="5"/>
  <c r="X39" i="5"/>
  <c r="W39" i="5"/>
  <c r="V39" i="5"/>
  <c r="X38" i="5"/>
  <c r="W38" i="5"/>
  <c r="V38" i="5"/>
  <c r="X37" i="5"/>
  <c r="W37" i="5"/>
  <c r="V37" i="5"/>
  <c r="X36" i="5"/>
  <c r="W36" i="5"/>
  <c r="V36" i="5"/>
  <c r="X35" i="5"/>
  <c r="W35" i="5"/>
  <c r="V35" i="5"/>
  <c r="X34" i="5"/>
  <c r="W34" i="5"/>
  <c r="V34" i="5"/>
  <c r="X33" i="5"/>
  <c r="W33" i="5"/>
  <c r="V33" i="5"/>
  <c r="X32" i="5"/>
  <c r="W32" i="5"/>
  <c r="V32" i="5"/>
  <c r="X31" i="5"/>
  <c r="W31" i="5"/>
  <c r="V31" i="5"/>
  <c r="X30" i="5"/>
  <c r="W30" i="5"/>
  <c r="V30" i="5"/>
  <c r="X29" i="5"/>
  <c r="W29" i="5"/>
  <c r="V29" i="5"/>
  <c r="X28" i="5"/>
  <c r="W28" i="5"/>
  <c r="V28" i="5"/>
  <c r="X27" i="5"/>
  <c r="W27" i="5"/>
  <c r="V27" i="5"/>
  <c r="X26" i="5"/>
  <c r="W26" i="5"/>
  <c r="V26" i="5"/>
  <c r="X25" i="5"/>
  <c r="W25" i="5"/>
  <c r="V25" i="5"/>
  <c r="X24" i="5"/>
  <c r="W24" i="5"/>
  <c r="V24" i="5"/>
  <c r="X23" i="5"/>
  <c r="W23" i="5"/>
  <c r="V23" i="5"/>
  <c r="X22" i="5"/>
  <c r="W22" i="5"/>
  <c r="V22" i="5"/>
  <c r="X21" i="5"/>
  <c r="W21" i="5"/>
  <c r="V21" i="5"/>
  <c r="X20" i="5"/>
  <c r="W20" i="5"/>
  <c r="V20" i="5"/>
  <c r="X19" i="5"/>
  <c r="W19" i="5"/>
  <c r="V19" i="5"/>
  <c r="X18" i="5"/>
  <c r="W18" i="5"/>
  <c r="V18" i="5"/>
  <c r="X17" i="5"/>
  <c r="W17" i="5"/>
  <c r="V17" i="5"/>
  <c r="X16" i="5"/>
  <c r="W16" i="5"/>
  <c r="V16" i="5"/>
  <c r="X15" i="5"/>
  <c r="W15" i="5"/>
  <c r="V15" i="5"/>
  <c r="X14" i="5"/>
  <c r="W14" i="5"/>
  <c r="V14" i="5"/>
  <c r="X13" i="5"/>
  <c r="W13" i="5"/>
  <c r="V13" i="5"/>
  <c r="X12" i="5"/>
  <c r="W12" i="5"/>
  <c r="V12" i="5"/>
  <c r="X11" i="5"/>
  <c r="W11" i="5"/>
  <c r="V11" i="5"/>
  <c r="X10" i="5"/>
  <c r="W10" i="5"/>
  <c r="V10" i="5"/>
  <c r="X9" i="5"/>
  <c r="W9" i="5"/>
  <c r="V9" i="5"/>
  <c r="X8" i="5"/>
  <c r="W8" i="5"/>
  <c r="V8" i="5"/>
  <c r="X7" i="5"/>
  <c r="W7" i="5"/>
  <c r="V7" i="5"/>
  <c r="X6" i="5"/>
  <c r="W6" i="5"/>
  <c r="V6" i="5"/>
  <c r="X5" i="5"/>
  <c r="W5" i="5"/>
  <c r="V5" i="5"/>
  <c r="S41" i="5" l="1"/>
  <c r="R41" i="5"/>
  <c r="Q41" i="5"/>
  <c r="T40" i="5"/>
  <c r="T39" i="5"/>
  <c r="T38" i="5"/>
  <c r="T37" i="5"/>
  <c r="T36" i="5"/>
  <c r="T35" i="5"/>
  <c r="T34" i="5"/>
  <c r="T33" i="5"/>
  <c r="T32" i="5"/>
  <c r="T31" i="5"/>
  <c r="T30" i="5"/>
  <c r="T29" i="5"/>
  <c r="T28" i="5"/>
  <c r="T27" i="5"/>
  <c r="T26" i="5"/>
  <c r="T25" i="5"/>
  <c r="T24" i="5"/>
  <c r="T23" i="5"/>
  <c r="T22" i="5"/>
  <c r="T21" i="5"/>
  <c r="T20" i="5"/>
  <c r="T19" i="5"/>
  <c r="T18" i="5"/>
  <c r="T17" i="5"/>
  <c r="T16" i="5"/>
  <c r="T15" i="5"/>
  <c r="T14" i="5"/>
  <c r="T13" i="5"/>
  <c r="T12" i="5"/>
  <c r="T11" i="5"/>
  <c r="T10" i="5"/>
  <c r="T9" i="5"/>
  <c r="T8" i="5"/>
  <c r="T7" i="5"/>
  <c r="T6" i="5"/>
  <c r="T5" i="5"/>
  <c r="AI21" i="5" l="1"/>
  <c r="AI23" i="5"/>
  <c r="AI37" i="5"/>
  <c r="AI14" i="5"/>
  <c r="AI26" i="5"/>
  <c r="AI38" i="5"/>
  <c r="AI8" i="5"/>
  <c r="AI33" i="5"/>
  <c r="AI11" i="5"/>
  <c r="AI36" i="5"/>
  <c r="AI15" i="5"/>
  <c r="AI27" i="5"/>
  <c r="AI39" i="5"/>
  <c r="AI34" i="5"/>
  <c r="AI12" i="5"/>
  <c r="AI25" i="5"/>
  <c r="AI16" i="5"/>
  <c r="AI28" i="5"/>
  <c r="AI40" i="5"/>
  <c r="AI20" i="5"/>
  <c r="AI10" i="5"/>
  <c r="AI35" i="5"/>
  <c r="AI32" i="5"/>
  <c r="AI22" i="5"/>
  <c r="AI24" i="5"/>
  <c r="AI13" i="5"/>
  <c r="AI5" i="5"/>
  <c r="AI17" i="5"/>
  <c r="AI29" i="5"/>
  <c r="AI6" i="5"/>
  <c r="AI30" i="5"/>
  <c r="AI9" i="5"/>
  <c r="AI18" i="5"/>
  <c r="AI7" i="5"/>
  <c r="AI19" i="5"/>
  <c r="AI31" i="5"/>
  <c r="T41" i="5"/>
  <c r="AI41" i="5" l="1"/>
  <c r="B5" i="5"/>
  <c r="L5" i="5" s="1"/>
  <c r="E5" i="5"/>
  <c r="J5" i="5"/>
  <c r="Y5" i="5" s="1"/>
  <c r="M5" i="5"/>
  <c r="N5" i="5"/>
  <c r="E6" i="5"/>
  <c r="J6" i="5"/>
  <c r="Y6" i="5" s="1"/>
  <c r="L6" i="5"/>
  <c r="M6" i="5"/>
  <c r="N6" i="5"/>
  <c r="E7" i="5"/>
  <c r="J7" i="5"/>
  <c r="Y7" i="5" s="1"/>
  <c r="L7" i="5"/>
  <c r="M7" i="5"/>
  <c r="N7" i="5"/>
  <c r="E8" i="5"/>
  <c r="J8" i="5"/>
  <c r="Y8" i="5" s="1"/>
  <c r="L8" i="5"/>
  <c r="M8" i="5"/>
  <c r="N8" i="5"/>
  <c r="O8" i="5"/>
  <c r="E9" i="5"/>
  <c r="J9" i="5"/>
  <c r="Y9" i="5" s="1"/>
  <c r="L9" i="5"/>
  <c r="M9" i="5"/>
  <c r="B10" i="5"/>
  <c r="E10" i="5" s="1"/>
  <c r="J10" i="5"/>
  <c r="Y10" i="5" s="1"/>
  <c r="L10" i="5"/>
  <c r="M10" i="5"/>
  <c r="N10" i="5"/>
  <c r="E11" i="5"/>
  <c r="J11" i="5"/>
  <c r="Y11" i="5" s="1"/>
  <c r="L11" i="5"/>
  <c r="M11" i="5"/>
  <c r="O11" i="5" s="1"/>
  <c r="N11" i="5"/>
  <c r="E12" i="5"/>
  <c r="J12" i="5"/>
  <c r="Y12" i="5" s="1"/>
  <c r="L12" i="5"/>
  <c r="M12" i="5"/>
  <c r="N12" i="5"/>
  <c r="B13" i="5"/>
  <c r="L13" i="5" s="1"/>
  <c r="J13" i="5"/>
  <c r="Y13" i="5" s="1"/>
  <c r="M13" i="5"/>
  <c r="N13" i="5"/>
  <c r="E14" i="5"/>
  <c r="J14" i="5"/>
  <c r="Y14" i="5" s="1"/>
  <c r="L14" i="5"/>
  <c r="M14" i="5"/>
  <c r="N14" i="5"/>
  <c r="E15" i="5"/>
  <c r="J15" i="5"/>
  <c r="Y15" i="5" s="1"/>
  <c r="L15" i="5"/>
  <c r="M15" i="5"/>
  <c r="N15" i="5"/>
  <c r="B16" i="5"/>
  <c r="L16" i="5" s="1"/>
  <c r="J16" i="5"/>
  <c r="Y16" i="5" s="1"/>
  <c r="M16" i="5"/>
  <c r="N16" i="5"/>
  <c r="E17" i="5"/>
  <c r="J17" i="5"/>
  <c r="Y17" i="5" s="1"/>
  <c r="L17" i="5"/>
  <c r="M17" i="5"/>
  <c r="N17" i="5"/>
  <c r="E18" i="5"/>
  <c r="J18" i="5"/>
  <c r="Y18" i="5" s="1"/>
  <c r="L18" i="5"/>
  <c r="M18" i="5"/>
  <c r="N18" i="5"/>
  <c r="E19" i="5"/>
  <c r="J19" i="5"/>
  <c r="Y19" i="5" s="1"/>
  <c r="L19" i="5"/>
  <c r="M19" i="5"/>
  <c r="N19" i="5"/>
  <c r="E20" i="5"/>
  <c r="J20" i="5"/>
  <c r="Y20" i="5" s="1"/>
  <c r="L20" i="5"/>
  <c r="M20" i="5"/>
  <c r="N20" i="5"/>
  <c r="O20" i="5"/>
  <c r="E21" i="5"/>
  <c r="J21" i="5"/>
  <c r="Y21" i="5" s="1"/>
  <c r="L21" i="5"/>
  <c r="M21" i="5"/>
  <c r="N21" i="5"/>
  <c r="E22" i="5"/>
  <c r="J22" i="5"/>
  <c r="Y22" i="5" s="1"/>
  <c r="L22" i="5"/>
  <c r="M22" i="5"/>
  <c r="N22" i="5"/>
  <c r="E23" i="5"/>
  <c r="J23" i="5"/>
  <c r="Y23" i="5" s="1"/>
  <c r="L23" i="5"/>
  <c r="M23" i="5"/>
  <c r="N23" i="5"/>
  <c r="E24" i="5"/>
  <c r="J24" i="5"/>
  <c r="Y24" i="5" s="1"/>
  <c r="L24" i="5"/>
  <c r="M24" i="5"/>
  <c r="N24" i="5"/>
  <c r="E25" i="5"/>
  <c r="J25" i="5"/>
  <c r="Y25" i="5" s="1"/>
  <c r="L25" i="5"/>
  <c r="M25" i="5"/>
  <c r="N25" i="5"/>
  <c r="E26" i="5"/>
  <c r="J26" i="5"/>
  <c r="Y26" i="5" s="1"/>
  <c r="L26" i="5"/>
  <c r="M26" i="5"/>
  <c r="N26" i="5"/>
  <c r="B27" i="5"/>
  <c r="E27" i="5" s="1"/>
  <c r="J27" i="5"/>
  <c r="Y27" i="5" s="1"/>
  <c r="M27" i="5"/>
  <c r="N27" i="5"/>
  <c r="E28" i="5"/>
  <c r="J28" i="5"/>
  <c r="Y28" i="5" s="1"/>
  <c r="L28" i="5"/>
  <c r="M28" i="5"/>
  <c r="N28" i="5"/>
  <c r="E29" i="5"/>
  <c r="J29" i="5"/>
  <c r="Y29" i="5" s="1"/>
  <c r="L29" i="5"/>
  <c r="M29" i="5"/>
  <c r="N29" i="5"/>
  <c r="O29" i="5"/>
  <c r="E30" i="5"/>
  <c r="J30" i="5"/>
  <c r="Y30" i="5" s="1"/>
  <c r="L30" i="5"/>
  <c r="M30" i="5"/>
  <c r="N30" i="5"/>
  <c r="E31" i="5"/>
  <c r="J31" i="5"/>
  <c r="Y31" i="5" s="1"/>
  <c r="L31" i="5"/>
  <c r="M31" i="5"/>
  <c r="N31" i="5"/>
  <c r="E32" i="5"/>
  <c r="J32" i="5"/>
  <c r="Y32" i="5" s="1"/>
  <c r="L32" i="5"/>
  <c r="M32" i="5"/>
  <c r="O32" i="5" s="1"/>
  <c r="N32" i="5"/>
  <c r="E33" i="5"/>
  <c r="J33" i="5"/>
  <c r="Y33" i="5" s="1"/>
  <c r="L33" i="5"/>
  <c r="M33" i="5"/>
  <c r="N33" i="5"/>
  <c r="B34" i="5"/>
  <c r="E34" i="5" s="1"/>
  <c r="J34" i="5"/>
  <c r="Y34" i="5" s="1"/>
  <c r="M34" i="5"/>
  <c r="N34" i="5"/>
  <c r="E35" i="5"/>
  <c r="J35" i="5"/>
  <c r="Y35" i="5" s="1"/>
  <c r="L35" i="5"/>
  <c r="M35" i="5"/>
  <c r="N35" i="5"/>
  <c r="E36" i="5"/>
  <c r="J36" i="5"/>
  <c r="Y36" i="5" s="1"/>
  <c r="L36" i="5"/>
  <c r="M36" i="5"/>
  <c r="N36" i="5"/>
  <c r="E37" i="5"/>
  <c r="J37" i="5"/>
  <c r="Y37" i="5" s="1"/>
  <c r="L37" i="5"/>
  <c r="M37" i="5"/>
  <c r="O37" i="5" s="1"/>
  <c r="N37" i="5"/>
  <c r="E38" i="5"/>
  <c r="J38" i="5"/>
  <c r="Y38" i="5" s="1"/>
  <c r="L38" i="5"/>
  <c r="M38" i="5"/>
  <c r="N38" i="5"/>
  <c r="E39" i="5"/>
  <c r="J39" i="5"/>
  <c r="Y39" i="5" s="1"/>
  <c r="L39" i="5"/>
  <c r="M39" i="5"/>
  <c r="N39" i="5"/>
  <c r="B40" i="5"/>
  <c r="E40" i="5" s="1"/>
  <c r="J40" i="5"/>
  <c r="Y40" i="5" s="1"/>
  <c r="M40" i="5"/>
  <c r="N40" i="5"/>
  <c r="C41" i="5"/>
  <c r="D41" i="5"/>
  <c r="G41" i="5"/>
  <c r="H41" i="5"/>
  <c r="I41" i="5"/>
  <c r="E16" i="5" l="1"/>
  <c r="L40" i="5"/>
  <c r="O33" i="5"/>
  <c r="O30" i="5"/>
  <c r="L27" i="5"/>
  <c r="O24" i="5"/>
  <c r="O7" i="5"/>
  <c r="O28" i="5"/>
  <c r="O25" i="5"/>
  <c r="E13" i="5"/>
  <c r="E41" i="5" s="1"/>
  <c r="O17" i="5"/>
  <c r="O14" i="5"/>
  <c r="O23" i="5"/>
  <c r="O12" i="5"/>
  <c r="N41" i="5"/>
  <c r="X41" i="5"/>
  <c r="O39" i="5"/>
  <c r="O15" i="5"/>
  <c r="O10" i="5"/>
  <c r="O9" i="5"/>
  <c r="O6" i="5"/>
  <c r="O40" i="5"/>
  <c r="O38" i="5"/>
  <c r="O36" i="5"/>
  <c r="O35" i="5"/>
  <c r="O31" i="5"/>
  <c r="O26" i="5"/>
  <c r="O22" i="5"/>
  <c r="O21" i="5"/>
  <c r="O19" i="5"/>
  <c r="O18" i="5"/>
  <c r="O16" i="5"/>
  <c r="J41" i="5"/>
  <c r="O13" i="5"/>
  <c r="O5" i="5"/>
  <c r="B41" i="5"/>
  <c r="M41" i="5"/>
  <c r="L34" i="5"/>
  <c r="O34" i="5" l="1"/>
  <c r="O27" i="5"/>
  <c r="O41" i="5" s="1"/>
  <c r="W41" i="5"/>
  <c r="L41" i="5"/>
  <c r="Y41" i="5" l="1"/>
  <c r="V41" i="5"/>
  <c r="E25" i="4" l="1"/>
  <c r="E26" i="4" s="1"/>
  <c r="E27"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fnlll</author>
    <author>McClain, Maggie</author>
  </authors>
  <commentList>
    <comment ref="B2" authorId="0" shapeId="0" xr:uid="{00000000-0006-0000-0100-000001000000}">
      <text>
        <r>
          <rPr>
            <b/>
            <sz val="9"/>
            <color indexed="81"/>
            <rFont val="Tahoma"/>
            <family val="2"/>
          </rPr>
          <t>fnlll:</t>
        </r>
        <r>
          <rPr>
            <sz val="9"/>
            <color indexed="81"/>
            <rFont val="Tahoma"/>
            <family val="2"/>
          </rPr>
          <t xml:space="preserve">
Deduction 7500</t>
        </r>
      </text>
    </comment>
    <comment ref="C5" authorId="1" shapeId="0" xr:uid="{824BEE86-FA11-47DC-87C2-281072BEBBF5}">
      <text>
        <r>
          <rPr>
            <b/>
            <sz val="9"/>
            <color indexed="81"/>
            <rFont val="Tahoma"/>
            <family val="2"/>
          </rPr>
          <t>McClain, Maggie:</t>
        </r>
        <r>
          <rPr>
            <sz val="9"/>
            <color indexed="81"/>
            <rFont val="Tahoma"/>
            <family val="2"/>
          </rPr>
          <t xml:space="preserve">
Sworn Fire employees do not participate in Social Security (Medicare rate only).</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BE433624-F65E-4EA7-8017-B9469C8EF5F3}" keepAlive="1" name="tylerlsn1 munprod_General Ledger Cubes Budget Projections Cube" type="5" refreshedVersion="8" deleted="1" background="1" refreshOnLoad="1">
    <dbPr connection="" command="" commandType="1"/>
    <olapPr sendLocale="1" rowDrillCount="1000"/>
  </connection>
</connections>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2">
    <s v="tylerlsn1 munprod_General Ledger Cubes Budget Projections Cube"/>
    <s v="{[Budget Projection].[Projection].&amp;[20243 - 2024 MULTI_YEAR SALARIES ONLY],[Budget Projection].[Projection].&amp;[20241 - 2024 OPERATING BUDGET-ANNUAL FUNDS],[Budget Projection].[Projection].&amp;[20242 - 2024 OPERATING BUDGET-MULTI-YEAR FUNDS]}"/>
  </metadataStrings>
  <mdxMetadata count="1">
    <mdx n="0" f="s">
      <ms ns="1" c="0"/>
    </mdx>
  </mdxMetadata>
  <valueMetadata count="1">
    <bk>
      <rc t="1" v="0"/>
    </bk>
  </valueMetadata>
</metadata>
</file>

<file path=xl/sharedStrings.xml><?xml version="1.0" encoding="utf-8"?>
<sst xmlns="http://schemas.openxmlformats.org/spreadsheetml/2006/main" count="1478" uniqueCount="877">
  <si>
    <t>Employee Salary</t>
  </si>
  <si>
    <t>Health Insurance</t>
  </si>
  <si>
    <t>Teamster</t>
  </si>
  <si>
    <t>Total Benefit Cost</t>
  </si>
  <si>
    <t>Benefit</t>
  </si>
  <si>
    <t>Groups</t>
  </si>
  <si>
    <t>Rate</t>
  </si>
  <si>
    <t>Wage Insurance</t>
  </si>
  <si>
    <t>All</t>
  </si>
  <si>
    <t>Accidental Death</t>
  </si>
  <si>
    <t>Police &amp; Fire</t>
  </si>
  <si>
    <t>Total Budget</t>
  </si>
  <si>
    <t>Unemployment</t>
  </si>
  <si>
    <t>Total FTE Count</t>
  </si>
  <si>
    <t>Misc Fringe</t>
  </si>
  <si>
    <t>Employee Type</t>
  </si>
  <si>
    <t>Sworn-Fire</t>
  </si>
  <si>
    <t>Sworn-Police</t>
  </si>
  <si>
    <t>WRS</t>
  </si>
  <si>
    <t>FICA</t>
  </si>
  <si>
    <t>Misc</t>
  </si>
  <si>
    <t xml:space="preserve">WRS </t>
  </si>
  <si>
    <t>VEBA</t>
  </si>
  <si>
    <t>Civilian-Non-VEBA</t>
  </si>
  <si>
    <t>Civilian-VEBA</t>
  </si>
  <si>
    <t>VEBA Employees</t>
  </si>
  <si>
    <t>Object</t>
  </si>
  <si>
    <t>Parks</t>
  </si>
  <si>
    <t>Streets</t>
  </si>
  <si>
    <t>Assessor</t>
  </si>
  <si>
    <t>TOTAL</t>
  </si>
  <si>
    <t>Attorney</t>
  </si>
  <si>
    <t>Building Inspection</t>
  </si>
  <si>
    <t>CDA Housing</t>
  </si>
  <si>
    <t>Civil Rights</t>
  </si>
  <si>
    <t>Clerk</t>
  </si>
  <si>
    <t>Council</t>
  </si>
  <si>
    <t>CDD</t>
  </si>
  <si>
    <t>EDD</t>
  </si>
  <si>
    <t>EAP</t>
  </si>
  <si>
    <t>Engineering</t>
  </si>
  <si>
    <t>Finance</t>
  </si>
  <si>
    <t>Fire</t>
  </si>
  <si>
    <t>Fleet</t>
  </si>
  <si>
    <t>Golf</t>
  </si>
  <si>
    <t>HR</t>
  </si>
  <si>
    <t>IT</t>
  </si>
  <si>
    <t>Landfill</t>
  </si>
  <si>
    <t>Library</t>
  </si>
  <si>
    <t>Mayor</t>
  </si>
  <si>
    <t>Metro</t>
  </si>
  <si>
    <t>Monona Terr</t>
  </si>
  <si>
    <t>Municipal Court</t>
  </si>
  <si>
    <t>Parking</t>
  </si>
  <si>
    <t>PCED</t>
  </si>
  <si>
    <t>Planning</t>
  </si>
  <si>
    <t>Police</t>
  </si>
  <si>
    <t>Sewer</t>
  </si>
  <si>
    <t>Stormwater</t>
  </si>
  <si>
    <t>Traffic Eng</t>
  </si>
  <si>
    <t>Transportation</t>
  </si>
  <si>
    <t>Water</t>
  </si>
  <si>
    <t>SWORN</t>
  </si>
  <si>
    <t>VEBA Comp Groups</t>
  </si>
  <si>
    <t>16, 20, 23, 31, 32, 33 and 83</t>
  </si>
  <si>
    <t>Funds</t>
  </si>
  <si>
    <t>Office of the Ind Monitor</t>
  </si>
  <si>
    <t>CDA Redevelopment</t>
  </si>
  <si>
    <t>Non-VEBA</t>
  </si>
  <si>
    <t>Change</t>
  </si>
  <si>
    <t xml:space="preserve"> </t>
  </si>
  <si>
    <t>Family-Teamster</t>
  </si>
  <si>
    <t>Single-Teamster</t>
  </si>
  <si>
    <t># FTEs</t>
  </si>
  <si>
    <t>•</t>
  </si>
  <si>
    <t>Position Title</t>
  </si>
  <si>
    <t>Estimated Salary (1.0 FTE)</t>
  </si>
  <si>
    <t>Sample Position</t>
  </si>
  <si>
    <t>2024 Employee Cost Calculator</t>
  </si>
  <si>
    <t>Complete the following:</t>
  </si>
  <si>
    <t>HR salary schedules</t>
  </si>
  <si>
    <t>Instructions &amp; Notes</t>
  </si>
  <si>
    <t>Working title of proposed position</t>
  </si>
  <si>
    <t>Munis Object</t>
  </si>
  <si>
    <t>City portion of premium</t>
  </si>
  <si>
    <t>Teamster contract 2022-2024</t>
  </si>
  <si>
    <t>Quantity Level 07</t>
  </si>
  <si>
    <t>Projection</t>
  </si>
  <si>
    <t>(Multiple Items)</t>
  </si>
  <si>
    <t>Segment 3</t>
  </si>
  <si>
    <t>00 -  UNDEFINED</t>
  </si>
  <si>
    <t>10 -  ASSESSOR</t>
  </si>
  <si>
    <t>11 -  ATTORNEY</t>
  </si>
  <si>
    <t>12 -  CIVIL RIGHTS</t>
  </si>
  <si>
    <t>13 -  CLERK</t>
  </si>
  <si>
    <t>14 -  COMMON COUNCIL</t>
  </si>
  <si>
    <t>15 -  FINANCE</t>
  </si>
  <si>
    <t>16 -  HUMAN RESOURCES</t>
  </si>
  <si>
    <t>17 -  INFORMATION TECHNOLOGY</t>
  </si>
  <si>
    <t>19 -  MAYOR</t>
  </si>
  <si>
    <t>20 -  MUNICIPAL COURT</t>
  </si>
  <si>
    <t>22 -  EMPLOYEE ASSISTANCE PROGRAM</t>
  </si>
  <si>
    <t>30 -  FIRE</t>
  </si>
  <si>
    <t>31 -  POLICE</t>
  </si>
  <si>
    <t>32 -  PUBLIC HEALTH MADISON DANE</t>
  </si>
  <si>
    <t>33 -  OFFICE OF INDEPENDENT MONITOR</t>
  </si>
  <si>
    <t>40 -  ENGINEERING</t>
  </si>
  <si>
    <t>41 -  FLEET SERVICES</t>
  </si>
  <si>
    <t>42 -  LANDFILL</t>
  </si>
  <si>
    <t>43 -  TRANSPORTATION</t>
  </si>
  <si>
    <t>44 -  STREETS</t>
  </si>
  <si>
    <t>45 -  TRAFFIC ENGINEERING</t>
  </si>
  <si>
    <t>50 -  LIBRARY</t>
  </si>
  <si>
    <t>51 -  PARKS</t>
  </si>
  <si>
    <t>60 -  BUILDING INSPECTION</t>
  </si>
  <si>
    <t>62 -  COMMUNITY DEVELOPMENT</t>
  </si>
  <si>
    <t>63 -  ECONOMIC DEVELOPMENT</t>
  </si>
  <si>
    <t>64 -  PCED OFFICE OF DIRECTOR</t>
  </si>
  <si>
    <t>65 -  PLANNING</t>
  </si>
  <si>
    <t>66 -  TAX INCREMENT FINANCING</t>
  </si>
  <si>
    <t>75 -  INSURANCE</t>
  </si>
  <si>
    <t>76 -  WORKERS COMPENSATION</t>
  </si>
  <si>
    <t>80 -  MONONA TERRACE COMM CONV CTR</t>
  </si>
  <si>
    <t>81 -  GOLF COURSES</t>
  </si>
  <si>
    <t>82 -  PARKING</t>
  </si>
  <si>
    <t>83 -  SEWER</t>
  </si>
  <si>
    <t>84 -  STORMWATER</t>
  </si>
  <si>
    <t>85 -  METRO TRANSIT</t>
  </si>
  <si>
    <t>86 -  WATER</t>
  </si>
  <si>
    <t>90 -  BUSINESS IMPROVEMENT DISTRICT</t>
  </si>
  <si>
    <t>91 -  CDA REDEVELOPMENT</t>
  </si>
  <si>
    <t>92 -  CDA HOUSING OPERATIONS</t>
  </si>
  <si>
    <t>Grand Total</t>
  </si>
  <si>
    <t>Values</t>
  </si>
  <si>
    <t>Detail Level 07</t>
  </si>
  <si>
    <t>Job Class</t>
  </si>
  <si>
    <t>E004 - CONSTRUCT INSP 1-15</t>
  </si>
  <si>
    <t>E005 - CONSTRUCT INSP 2-15</t>
  </si>
  <si>
    <t>E016 - FACILITY MAINT WKR-15</t>
  </si>
  <si>
    <t>E034 - SSMO 2-15</t>
  </si>
  <si>
    <t>E035 - SSMO 3-15</t>
  </si>
  <si>
    <t>E040 - SURVEYOR 1-15</t>
  </si>
  <si>
    <t>E045 - ENGR OPR LDWKR 1-15</t>
  </si>
  <si>
    <t>E047 - ENGR OPR LDWKR 3-15</t>
  </si>
  <si>
    <t>F022 - COM OPER LDWKR-16</t>
  </si>
  <si>
    <t>F035 - CONSERVATION TECH-16</t>
  </si>
  <si>
    <t>F040 - CUSTODIAL WKR 2-16</t>
  </si>
  <si>
    <t>F052 - ENGR PROG SPEC 1-16</t>
  </si>
  <si>
    <t>F053 - ENGR PROG SPEC 2-16</t>
  </si>
  <si>
    <t>F054 - EQPT OPR 1-16</t>
  </si>
  <si>
    <t>F056 - EQPT OPR 3-16</t>
  </si>
  <si>
    <t>F058 - FACILITY MAINT WKR-16</t>
  </si>
  <si>
    <t>F060 - FIELD SERV REP 1-16</t>
  </si>
  <si>
    <t>F061 - FIELD SERV REP 2-16</t>
  </si>
  <si>
    <t>F063 - FIELD SERVICE ANALYST-16</t>
  </si>
  <si>
    <t>F073 - GARDENER-16</t>
  </si>
  <si>
    <t>F092 - MAINT ELECTR 1-16</t>
  </si>
  <si>
    <t>F093 - MAINT MECH 1-16</t>
  </si>
  <si>
    <t>F094 - MAINT MECH 2-16</t>
  </si>
  <si>
    <t>F095 - MAINT PAINTER-16</t>
  </si>
  <si>
    <t>F098 - MASTER MECHANIC-16</t>
  </si>
  <si>
    <t>F117 - PKS MAINT MECHANIC-16</t>
  </si>
  <si>
    <t>F118 - PKS MAINT WKR-16</t>
  </si>
  <si>
    <t>F124 - PLAYGROUND TECH-16</t>
  </si>
  <si>
    <t>F137 - PUB WKS MAINT WKR 3-16</t>
  </si>
  <si>
    <t>F151 - TRAFF CONT MAINT WKR-16</t>
  </si>
  <si>
    <t>F153 - TRAFF OPER LDWKR-16</t>
  </si>
  <si>
    <t>F154 - TRAFF SIG ELECTR 1-16</t>
  </si>
  <si>
    <t>F155 - TRAFF SIG ELECTR 2-16</t>
  </si>
  <si>
    <t>F156 - TRAFF SIG MAINT WKR-16</t>
  </si>
  <si>
    <t>F165 - WATER UTIL OPR LDWKR-16</t>
  </si>
  <si>
    <t>F169 - WELDER-16</t>
  </si>
  <si>
    <t>F189 - TRAFF SYS/NET SPEC</t>
  </si>
  <si>
    <t>F201 - WATER CIVIL TECH 2-16</t>
  </si>
  <si>
    <t>F202 - WATER CIVIL TECH 3-16</t>
  </si>
  <si>
    <t>F218 - DIGITAL MEDIA SPECIALIST-16</t>
  </si>
  <si>
    <t>F231 - WATER HYDRANT INSPEC-16</t>
  </si>
  <si>
    <t>H012 - ARCHITECT 1-18</t>
  </si>
  <si>
    <t>H014 - ARCHITECT 3-18</t>
  </si>
  <si>
    <t>H015 - ARCHITECT 4-18</t>
  </si>
  <si>
    <t>H019 - ASST CITY ENGINEER-18</t>
  </si>
  <si>
    <t>H020 - ASST CITY TRAFFIC ENGR-18</t>
  </si>
  <si>
    <t>H060 - ENGINEER 1-18</t>
  </si>
  <si>
    <t>H061 - ENGINEER 2-18</t>
  </si>
  <si>
    <t>H062 - ENGINEER 3-18</t>
  </si>
  <si>
    <t>H063 - ENGINEER 4-18</t>
  </si>
  <si>
    <t>H071 - FAC/SUS MGR-18</t>
  </si>
  <si>
    <t>H083 - GOLF PROGRAM SUPV-18</t>
  </si>
  <si>
    <t>H111 - LANDSCAPE ARCHITECT 4-18</t>
  </si>
  <si>
    <t>H113 - LANDSCAPE ARCHITECT 2-18</t>
  </si>
  <si>
    <t>H114 - LANDSCAPE ARCHITECT 3-18</t>
  </si>
  <si>
    <t>H162 - PRINCIPAL PLANNER-18</t>
  </si>
  <si>
    <t>H172 - PRINCIPAL ENGR 1-18</t>
  </si>
  <si>
    <t>H173 - PRINICPAL ENGR 2-18</t>
  </si>
  <si>
    <t>H178 - PUB WKS GEN FORE-18</t>
  </si>
  <si>
    <t>H186 - REAL ESTATE SUPERV-18</t>
  </si>
  <si>
    <t>H191 - SIDEWALK PROG SUPERV-18</t>
  </si>
  <si>
    <t>H198 - SURVEYOR 2-18</t>
  </si>
  <si>
    <t>H199 - TRAFF ENGR 1-18</t>
  </si>
  <si>
    <t>H202 - TRAFF ENGR 4-18</t>
  </si>
  <si>
    <t>H225 - HYDROGEOLOGIST 3-18 PT</t>
  </si>
  <si>
    <t>H246 - IT SPEC 2-18</t>
  </si>
  <si>
    <t>H247 - IT SPEC 3-18</t>
  </si>
  <si>
    <t>H248 - IT SPEC 4-18</t>
  </si>
  <si>
    <t>H307 - NEW POSITION</t>
  </si>
  <si>
    <t>H316 - CONSTRUCTION SUPV-18</t>
  </si>
  <si>
    <t>H320 - SUSTAIN PROG COORD-18</t>
  </si>
  <si>
    <t>H337 - REAL ESTATE SPECIALIST 2-18</t>
  </si>
  <si>
    <t>H339 - REAL ESTATE SPECIALIST 4-18</t>
  </si>
  <si>
    <t>H348 - PUBLIC INFORMATION OFF 2-18</t>
  </si>
  <si>
    <t>H351 - REAL ESTATE DEV SPEC 3-18</t>
  </si>
  <si>
    <t>H356 - CONSTRUCTION MGR 1-18</t>
  </si>
  <si>
    <t>H357 - CONSTRUCTION MGR 2-18</t>
  </si>
  <si>
    <t>H384 - PUB WKS FORE 1-18</t>
  </si>
  <si>
    <t>H389 - ARTS &amp; CULTURE ADMINISTRATOR</t>
  </si>
  <si>
    <t>K030 - DIR OF TRANSPORTATION-21</t>
  </si>
  <si>
    <t>T025 - TRANS PLANNER 3-44</t>
  </si>
  <si>
    <t>T041 - TRANS DATA ANALYST 3-44</t>
  </si>
  <si>
    <t>U001 - CARPENTER-71</t>
  </si>
  <si>
    <t>U002 - ELECTRICIAN-71</t>
  </si>
  <si>
    <t>U004 - PAINTER-71</t>
  </si>
  <si>
    <t>U016 - BUILDING &amp; TRADES FOREPERS-71</t>
  </si>
  <si>
    <t>F006 - ASSESS TECH 1-16</t>
  </si>
  <si>
    <t>F007 - ASSESS TECH 2-16</t>
  </si>
  <si>
    <t>F127 - PROPERTY APPRAISER 1-16</t>
  </si>
  <si>
    <t>F128 - PROPERTY APPRAISER 2-16</t>
  </si>
  <si>
    <t>F129 - PROPERTY APPRAISER 3-16</t>
  </si>
  <si>
    <t>F130 - PROPERTY APPRAISER 4-16</t>
  </si>
  <si>
    <t>H009 - ADMIN ANAL 3-18</t>
  </si>
  <si>
    <t>H329 - ASSESSMENT BUSINESS SYS MGR-18</t>
  </si>
  <si>
    <t>H330 - ASSESSMENT OPERATIONS MGR-18</t>
  </si>
  <si>
    <t>H332 - DATA ANALYST 1</t>
  </si>
  <si>
    <t>H333 - DATA ANALYST 2</t>
  </si>
  <si>
    <t>J011 - ADMIN CLK 1-20</t>
  </si>
  <si>
    <t>J074 - PROPERTY LISTER 2-20</t>
  </si>
  <si>
    <t>J075 - PROPERTY LISTER 3-20</t>
  </si>
  <si>
    <t>K004 - CITY ASSESSOR-21</t>
  </si>
  <si>
    <t>H052 - DEPUTY CITY ATTY-18</t>
  </si>
  <si>
    <t>H358 - ADMIN SUPV-18</t>
  </si>
  <si>
    <t>H374 - PARALEGAL-18</t>
  </si>
  <si>
    <t>J027 - CLERK-TYP 2-20</t>
  </si>
  <si>
    <t>J045 - LEGAL OFFICE ASST-20</t>
  </si>
  <si>
    <t>J052 - ORD REVISIONS SPEC-20</t>
  </si>
  <si>
    <t>J082 - SECRETARY 2-LEGAL-20</t>
  </si>
  <si>
    <t>J125 - LEGAL ADMIN ASST 2-20</t>
  </si>
  <si>
    <t>K001 - ATTY CITY-21</t>
  </si>
  <si>
    <t>L001 - ASST CITY ATTY-23</t>
  </si>
  <si>
    <t>L004 - ASST CITY ATTY-23 PT</t>
  </si>
  <si>
    <t>H011 - AFF ACTION SPEC-18</t>
  </si>
  <si>
    <t>H234 - CONTRACT COMP SPEC 2</t>
  </si>
  <si>
    <t>H256 - EQUITY COORD-18</t>
  </si>
  <si>
    <t>H309 - PARALEGAL-MEDIATOR 2-18</t>
  </si>
  <si>
    <t>H317 - EQUAL OPPT MGR-18</t>
  </si>
  <si>
    <t>H318 - AA MGR-18</t>
  </si>
  <si>
    <t>H353 - DIS RGTS &amp; SVS PRG COORD-18</t>
  </si>
  <si>
    <t>H361 - EO INVESTIGATOR 1</t>
  </si>
  <si>
    <t>H363 - EO INVESTIGATOR 3</t>
  </si>
  <si>
    <t>H372 - EQT SOC JUSTICE MGR-18</t>
  </si>
  <si>
    <t>H388 - COMM RELATIONS SPEC-18 PT</t>
  </si>
  <si>
    <t>J070 - PROGRAM ASST 1-20</t>
  </si>
  <si>
    <t>J099 - PROGRAM ASST 1-20 PT</t>
  </si>
  <si>
    <t>K008 - CIVIL RIGHTS DIR-21</t>
  </si>
  <si>
    <t>L003 - HEARING EXAM-EOC-23</t>
  </si>
  <si>
    <t>H375 - DEPUTY CITY CLERK-18</t>
  </si>
  <si>
    <t>J126 - MUNI CLK 2-20</t>
  </si>
  <si>
    <t>J127 - CERT MUNI CLK-20</t>
  </si>
  <si>
    <t>K005 - CITY CLERK-21</t>
  </si>
  <si>
    <t>H039 - COMM CO LEG ANAL-18</t>
  </si>
  <si>
    <t>H347 - PUBLIC INFORMATION OFF 1-18</t>
  </si>
  <si>
    <t>J010 - ADMIN ASST-20</t>
  </si>
  <si>
    <t>J071 - PROGRAM ASST 2-20</t>
  </si>
  <si>
    <t>K029 - CC CHIEF OF STAFF-21</t>
  </si>
  <si>
    <t>F012 - BUYER 1-16</t>
  </si>
  <si>
    <t>F013 - BUYER 2-16</t>
  </si>
  <si>
    <t>F230 - BUYER 3-16</t>
  </si>
  <si>
    <t>H003 - ACCOUNTANT 2-18</t>
  </si>
  <si>
    <t>H004 - ACCOUNTANT 3-18</t>
  </si>
  <si>
    <t>H005 - ACCOUNTANT 4-18</t>
  </si>
  <si>
    <t>H006 - ACCT SERVICES MGR-18</t>
  </si>
  <si>
    <t>H010 - ADMIN ANAL 4-18</t>
  </si>
  <si>
    <t>H025 - BUDGET/AUDIT MGR-18</t>
  </si>
  <si>
    <t>H084 - GRANT WRITER-18</t>
  </si>
  <si>
    <t>H243 - BUDGET/PROG EVAL MGR-18</t>
  </si>
  <si>
    <t>H255 - PRINCIPAL ACCOUNTANT-18</t>
  </si>
  <si>
    <t>H328 - TREASURY REV MGR-18</t>
  </si>
  <si>
    <t>H334 - DATA ANALYST 3</t>
  </si>
  <si>
    <t>H335 - DATA ANALYST 4</t>
  </si>
  <si>
    <t>H373 - INTERNAL AUDIT MGR-18</t>
  </si>
  <si>
    <t>J001 - ACCT TECH 3-20</t>
  </si>
  <si>
    <t>J004 - ACCT CLERK 3-20</t>
  </si>
  <si>
    <t>J006 - ACCT TECH 2-20</t>
  </si>
  <si>
    <t>J014 - ADMIN SUPPORT CLK 1-20</t>
  </si>
  <si>
    <t>J015 - ADMIN SUPPORT CLK 2-20</t>
  </si>
  <si>
    <t>J118 - DOC SERVS SPEC 2-20</t>
  </si>
  <si>
    <t>J119 - DOC SERVS LDWKR-20</t>
  </si>
  <si>
    <t>K012 - FINANCE DIR-21</t>
  </si>
  <si>
    <t>H057 - EE &amp; LABOR MGR-18</t>
  </si>
  <si>
    <t>H090 - HR SERVS MGR-18</t>
  </si>
  <si>
    <t>H091 - HRA 1-18</t>
  </si>
  <si>
    <t>H092 - HRA 2-18</t>
  </si>
  <si>
    <t>H093 - HRA 3-18</t>
  </si>
  <si>
    <t>H110 - LABOR RELATIONS SPEC-18</t>
  </si>
  <si>
    <t>H140 - ORGAN DEV/TRAIN OFF-18</t>
  </si>
  <si>
    <t>H239 - ORG HEALTH/DEV MGR-18</t>
  </si>
  <si>
    <t>H278 - OCC/ACC SPEC 3-18</t>
  </si>
  <si>
    <t>H380 - COMM RELATIONS SPEC-18</t>
  </si>
  <si>
    <t>K015 - HUMAN RESOURCE DIR-21</t>
  </si>
  <si>
    <t>H245 - IT SPEC 1-18</t>
  </si>
  <si>
    <t>H249 - PRINCIPAL IT SPEC-18</t>
  </si>
  <si>
    <t>H251 - IT TECH SERVS MGR-18</t>
  </si>
  <si>
    <t>H296 - RECORDS MGT COORD 2-18</t>
  </si>
  <si>
    <t>H305 - IT ADMIN SERVS MGR-18</t>
  </si>
  <si>
    <t>H325 - DIGITAL MEDIA SUPERVISOR-18</t>
  </si>
  <si>
    <t>H391 - ASSISTANT IT DIRECTOR-18</t>
  </si>
  <si>
    <t>K028 - IT DIRECTOR-21</t>
  </si>
  <si>
    <t>G034 - MAYORAL OFF CLK-17</t>
  </si>
  <si>
    <t>H137 - NH RESOURCES COORD-18</t>
  </si>
  <si>
    <t>H286 - FOOD POLICY ADMIN-18</t>
  </si>
  <si>
    <t>H293 - MAYOR'S OFF ADMIN COORD-18</t>
  </si>
  <si>
    <t>I012 - MAYOR-19</t>
  </si>
  <si>
    <t>I017 - SECY TO MAYOR-19</t>
  </si>
  <si>
    <t>I022 - DEPUTY MAYOR 2-19</t>
  </si>
  <si>
    <t>J116 - MAYORAL OFF CLK-20</t>
  </si>
  <si>
    <t>I015 - MUNI JUDGE-19</t>
  </si>
  <si>
    <t>J043 - JUD SUPPORT CLK 2-20</t>
  </si>
  <si>
    <t>H058 - EMP ASST SPEC 1-18</t>
  </si>
  <si>
    <t>H059 - EMP ASST SPEC 2-18</t>
  </si>
  <si>
    <t>H324 - EAP PROG MGR-18</t>
  </si>
  <si>
    <t>C001 - FIRE APPARATUS ENGR-13</t>
  </si>
  <si>
    <t>C002 - FIRE APPARATUS ENGR 2-13</t>
  </si>
  <si>
    <t>C003 - FIRE CAPT-13</t>
  </si>
  <si>
    <t>C010 - FIRE LIEUTENANT-13</t>
  </si>
  <si>
    <t>C012 - FIREFIGHTER-13</t>
  </si>
  <si>
    <t>C013 - FIREFIGHTER PARAMEDIC-13</t>
  </si>
  <si>
    <t>C014 - FIREFIGHTER/PARAMEDIC 2-13</t>
  </si>
  <si>
    <t>D001 - DEPUTY FIRE CHIEF-14</t>
  </si>
  <si>
    <t>D002 - DIVISION FIRE CHIEF-14</t>
  </si>
  <si>
    <t>D003 - FIRE CHIEF-ASST-14</t>
  </si>
  <si>
    <t>F046 - ELEVATOR CODE ENFC OFF 1-16</t>
  </si>
  <si>
    <t>F047 - ELEVATOR CODE ENFC OFF 2-16</t>
  </si>
  <si>
    <t>F064 - FIRE CODE ENFORCE 1-16</t>
  </si>
  <si>
    <t>F065 - FIRE CODE ENFORCE 2-16</t>
  </si>
  <si>
    <t>F066 - FIRE CODE ENFORCE 3-16</t>
  </si>
  <si>
    <t>F067 - FIRE CODE ENFORCE 4-16</t>
  </si>
  <si>
    <t>F069 - FIRE ED/ENFC OFF 2-16</t>
  </si>
  <si>
    <t>F194 - COMM PARA 1-16</t>
  </si>
  <si>
    <t>F195 - COMM PARA 2-16</t>
  </si>
  <si>
    <t>F214 - COMM PARA 1-16-PT</t>
  </si>
  <si>
    <t>H072 - FIRE ADM SERV MGR-18</t>
  </si>
  <si>
    <t>H073 - FIRE MARSHAL-18</t>
  </si>
  <si>
    <t>H074 - FIRE PROTECTION ENGR-18</t>
  </si>
  <si>
    <t>H398 - EMERGENCY MGMT COORD</t>
  </si>
  <si>
    <t>J025 - CLERK-TYP 1-20</t>
  </si>
  <si>
    <t>K013 - FIRE CHIEF-21</t>
  </si>
  <si>
    <t>A001 - DETECTIVE 1-11</t>
  </si>
  <si>
    <t>A003 - POLICE INVESTIGATOR-11</t>
  </si>
  <si>
    <t>A004 - POLICE OFFICER-11</t>
  </si>
  <si>
    <t>A005 - POLICE SGT-11</t>
  </si>
  <si>
    <t>A006 - DETECTIVE SERGEANT</t>
  </si>
  <si>
    <t>B001 - ASST POLICE CHIEF-12</t>
  </si>
  <si>
    <t>B003 - POLICE CAPT-12</t>
  </si>
  <si>
    <t>B004 - POLICE LT.-12</t>
  </si>
  <si>
    <t>F102 - PKG ENFC LDWKR-16</t>
  </si>
  <si>
    <t>F104 - PKG ENFC OFF-16</t>
  </si>
  <si>
    <t>F192 - POLICE PROPERTY CLK 1-16</t>
  </si>
  <si>
    <t>F193 - POLICE PROPERTY CLK 2-16</t>
  </si>
  <si>
    <t>H002 - ACCOUNTANT 1-18</t>
  </si>
  <si>
    <t>H088 - GRANTS ADMIN 4-18</t>
  </si>
  <si>
    <t>H145 - PKG ENFC SUPV-18</t>
  </si>
  <si>
    <t>H168 - POLICE PROPERTY SUPERVISOR-18</t>
  </si>
  <si>
    <t>H223 - CROSSING GUARD SUPV-18  PT</t>
  </si>
  <si>
    <t>H272 - POLICE RECORDS SEC MGR-18</t>
  </si>
  <si>
    <t>H306 - POLICE INFO SYS COORD-18</t>
  </si>
  <si>
    <t>H311 - FORENSIC VIDEO ANALYST-18</t>
  </si>
  <si>
    <t>H313 - CRIME ANALYST 2-18</t>
  </si>
  <si>
    <t>H314 - PO RECORDS CUSTOD-18</t>
  </si>
  <si>
    <t>H315 - TRAINING CTR COORD-18</t>
  </si>
  <si>
    <t>H368 - POLICE CASE PROCESS SUPV-18</t>
  </si>
  <si>
    <t>H369 - POLICE COURT SERVS SUPV-18</t>
  </si>
  <si>
    <t>H381 - POLICE DIRECTOR-18</t>
  </si>
  <si>
    <t>H386 - POLICE ADMIN SERVS MGR-18</t>
  </si>
  <si>
    <t>H399 - CRIME ANALYST 3-18</t>
  </si>
  <si>
    <t>J041 - INFORMATION CLERK-20</t>
  </si>
  <si>
    <t>J060 - POLICE RCDS SVS CLK-20</t>
  </si>
  <si>
    <t>J065 - POLICE RPT TYPIST 1-20</t>
  </si>
  <si>
    <t>J066 - POLICE RPT TYPIST 2-20</t>
  </si>
  <si>
    <t>J113 - POLICE RPT TYPIST 1-20 PT</t>
  </si>
  <si>
    <t>J121 - POLICE CASE REPORT LEADWKR-20</t>
  </si>
  <si>
    <t>J122 - POLICE RECORDS SVCS CLERK PT</t>
  </si>
  <si>
    <t>K022 - POLICE CHIEF-21</t>
  </si>
  <si>
    <t>K032 - INDEPENDENT POLICE AUDITOR</t>
  </si>
  <si>
    <t>E023 - MAINT MECH 2-15</t>
  </si>
  <si>
    <t>E033 - SSMO 1-15</t>
  </si>
  <si>
    <t>E036 - SSMW 1-15</t>
  </si>
  <si>
    <t>E042 - CCTV INSPEC TECH</t>
  </si>
  <si>
    <t>E043 - S/D MAINT TECH 1</t>
  </si>
  <si>
    <t>E044 - S/D MAINT TECH 2</t>
  </si>
  <si>
    <t>E046 - ENGR OPR LDWKR 2-15</t>
  </si>
  <si>
    <t>F017 - CIVIL TECH 2-16</t>
  </si>
  <si>
    <t>F038 - CUSTODIAL SERV COORD-16</t>
  </si>
  <si>
    <t>F039 - CUSTODIAL WKR 1-16</t>
  </si>
  <si>
    <t>H177 - PUB WKS FORE-18</t>
  </si>
  <si>
    <t>H268 - ENGR FINANCIAL MGR</t>
  </si>
  <si>
    <t>H274 - PUB WKS DEV MGR 2-18</t>
  </si>
  <si>
    <t>H283 - COMP MAP/GIS COORD-18</t>
  </si>
  <si>
    <t>H385 - PUB WKS FORE 2-18</t>
  </si>
  <si>
    <t>J072 - PROGRAM ASST 3-20</t>
  </si>
  <si>
    <t>K011 - CITY ENGINEER-21</t>
  </si>
  <si>
    <t>E002 - AUTO MAINT WKR 2-15</t>
  </si>
  <si>
    <t>E017 - FLEET PARTS TECH-15</t>
  </si>
  <si>
    <t>E018 - FLEET SERVICE PARTS LDWKR-15</t>
  </si>
  <si>
    <t>E019 - FLEET TECH-15</t>
  </si>
  <si>
    <t>E020 - FLEET TIRE TECH-15</t>
  </si>
  <si>
    <t>E024 - MASTER AUTO BODY TEC-15</t>
  </si>
  <si>
    <t>E027 - OPERATIONS CLERK-15</t>
  </si>
  <si>
    <t>E048 - FLEET MAINT PROG ADMIN-15</t>
  </si>
  <si>
    <t>E049 - AUTO WORKER-15-H</t>
  </si>
  <si>
    <t>H077 - FLEET OPER MGR-18</t>
  </si>
  <si>
    <t>H179 - PUB WKS GEN SUPV-18</t>
  </si>
  <si>
    <t>H205 - TRANSP OPNS ANAL-18</t>
  </si>
  <si>
    <t>H279 - MAINT/REPR COORD-18</t>
  </si>
  <si>
    <t>I019 - SPECIAL WORKER-19-H</t>
  </si>
  <si>
    <t>K014 - FLEET SERVS SUPT-21</t>
  </si>
  <si>
    <t>E015 - ENGR OPER MAINT WKR-15</t>
  </si>
  <si>
    <t>E038 - SSMW 2-15</t>
  </si>
  <si>
    <t>T024 - TRANS PLANNER 2-44</t>
  </si>
  <si>
    <t>E022 - MAINT MECH 1-15</t>
  </si>
  <si>
    <t>E025 - OPERATING ASST-15</t>
  </si>
  <si>
    <t>E026 - OPERATING MAINT WKR-15</t>
  </si>
  <si>
    <t>E030 - SMO 1-15</t>
  </si>
  <si>
    <t>E031 - SMO 2-15</t>
  </si>
  <si>
    <t>E032 - SMO 3-15</t>
  </si>
  <si>
    <t>E053 - PUB WKS LABORER-15</t>
  </si>
  <si>
    <t>E055 - STREETS OPER LEADWORKER-15</t>
  </si>
  <si>
    <t>F001 - ARBORIST 1-16</t>
  </si>
  <si>
    <t>F002 - ARBORIST 2-16</t>
  </si>
  <si>
    <t>F071 - FORESTRY SPEC-16</t>
  </si>
  <si>
    <t>F099 - OPERATIONS CLERK-16</t>
  </si>
  <si>
    <t>H032 - CITY FORESTER-18</t>
  </si>
  <si>
    <t>H081 - PLAN GIS SPECIALIST-18</t>
  </si>
  <si>
    <t>H193 - STREETS GEN SUPV-18</t>
  </si>
  <si>
    <t>H194 - STS OPER ANAL-18</t>
  </si>
  <si>
    <t>H207 - TREE TRIMMER FORE-18</t>
  </si>
  <si>
    <t>H257 - STREETS PUB INFO/REC COORD-18</t>
  </si>
  <si>
    <t>H304 - FORESTRY OPR SUPV-18</t>
  </si>
  <si>
    <t>H377 - ASST STREETS SUPER-18</t>
  </si>
  <si>
    <t>J005 - ACCT TECH 1-20</t>
  </si>
  <si>
    <t>K024 - STREETS SUPT-21</t>
  </si>
  <si>
    <t>F016 - CIVIL TECH 1-16</t>
  </si>
  <si>
    <t>F026 - COMMUNIC TECH 1-16</t>
  </si>
  <si>
    <t>F027 - COMMUNIC TECH 2-16</t>
  </si>
  <si>
    <t>F028 - COMMUNICATION WKR-16</t>
  </si>
  <si>
    <t>F142 - SIGN PAINTER-16</t>
  </si>
  <si>
    <t>F229 - STOREKEEPER-16</t>
  </si>
  <si>
    <t>F232 - CIVIL TECH 1-16 PT</t>
  </si>
  <si>
    <t>H045 - COMMUNIC OPER SUPV-18</t>
  </si>
  <si>
    <t>H203 - TRAFF OPER MGR-18</t>
  </si>
  <si>
    <t>H321 - PED BICYCLE ADMIN-18</t>
  </si>
  <si>
    <t>H370 - PED BICYCLE OUTREACH SPEC-18</t>
  </si>
  <si>
    <t>H379 - TRAFFIC OPER SUPV-18</t>
  </si>
  <si>
    <t>H382 - ELECTRICAL OPER SUPV-18</t>
  </si>
  <si>
    <t>J054 - PED BICYCLE SAFETY ASST-20</t>
  </si>
  <si>
    <t>K031 - CITY TRAFFIC ENGR-21</t>
  </si>
  <si>
    <t>E007 - CUSTODIAL WORKER 2-15</t>
  </si>
  <si>
    <t>E008 - CUSTODIAL WORKER 3-15</t>
  </si>
  <si>
    <t>E052 - LIB FACILITY &amp; MAINT COORD-15</t>
  </si>
  <si>
    <t>E054 - CUSTODIAL WORKER 2-15 PT</t>
  </si>
  <si>
    <t>H117 - LIBRARY BUS OPER MGR-18</t>
  </si>
  <si>
    <t>H119 - LIB MEDIA COORD-18</t>
  </si>
  <si>
    <t>H121 - LIBRARIAN 3-18</t>
  </si>
  <si>
    <t>H122 - LIBRARIAN SUPV-18</t>
  </si>
  <si>
    <t>H130 - MKTG/COMMUN SPEC-18</t>
  </si>
  <si>
    <t>H159 - PLANNER 2-18</t>
  </si>
  <si>
    <t>H258 - LIBRARY FACILITIES MGR-18</t>
  </si>
  <si>
    <t>H267 - LIBRARY ASSOC DIR-18</t>
  </si>
  <si>
    <t>H282 - LIBRARY PROGRAM SUPV-18</t>
  </si>
  <si>
    <t>K017 - LIBRARY DIRECTOR-21</t>
  </si>
  <si>
    <t>O004 - ACCT TECH 1-32</t>
  </si>
  <si>
    <t>O007 - ADMIN CLK 1-32</t>
  </si>
  <si>
    <t>O009 - CLERK 1-32</t>
  </si>
  <si>
    <t>O010 - CLERK 2-32</t>
  </si>
  <si>
    <t>O011 - CLERK-TYP 1-32</t>
  </si>
  <si>
    <t>O014 - LIB COMP TECH-32</t>
  </si>
  <si>
    <t>O015 - LIBRARY ASST 1-32</t>
  </si>
  <si>
    <t>O017 - LIBRARY PRESS OPR-32</t>
  </si>
  <si>
    <t>O018 - PROG ASST 1-32</t>
  </si>
  <si>
    <t>O019 - ADMIN CLK 1-32 PT</t>
  </si>
  <si>
    <t>O020 - CLERK 2-32 PT</t>
  </si>
  <si>
    <t>O022 - LIBRARY ASST 1-32 PT</t>
  </si>
  <si>
    <t>O025 - CLERK 1-32 PT</t>
  </si>
  <si>
    <t>P001 - LIB COMPT SPEC 1-33</t>
  </si>
  <si>
    <t>P002 - LIB COMPT SPEC 2-33</t>
  </si>
  <si>
    <t>P003 - LIBRARIAN 1-33</t>
  </si>
  <si>
    <t>P004 - LIBRARIAN 2-33</t>
  </si>
  <si>
    <t>P005 - LIBRARIAN 3-33</t>
  </si>
  <si>
    <t>P006 - LIBRARIAN 1-33 PT</t>
  </si>
  <si>
    <t>P007 - LIBRARIAN 2-33 PT</t>
  </si>
  <si>
    <t>F015 - CEMETERY OPRS LDWKR-16</t>
  </si>
  <si>
    <t>F030 - CONS CURATOR ASST-16</t>
  </si>
  <si>
    <t>F055 - EQPT OPR 2-16</t>
  </si>
  <si>
    <t>F074 - GARDENER-LEAD-16</t>
  </si>
  <si>
    <t>F078 - HORTICULTURIST-16</t>
  </si>
  <si>
    <t>F115 - PKS EQUIP MECH 1-16</t>
  </si>
  <si>
    <t>F116 - PKS EQUIP MECH 2-16</t>
  </si>
  <si>
    <t>F119 - PKS OPR LDWKR-16</t>
  </si>
  <si>
    <t>F134 - PUB WKS LEADWKR-16</t>
  </si>
  <si>
    <t>F177 - GARDENER-16  PT</t>
  </si>
  <si>
    <t>F196 - PKS RANGER LDWKR-16</t>
  </si>
  <si>
    <t>F197 - PKS RANGER-16</t>
  </si>
  <si>
    <t>F205 - PARKS WORKER-16</t>
  </si>
  <si>
    <t>F206 - PARKS WORKER16-PT</t>
  </si>
  <si>
    <t>H021 - ASST PKS SUPERINTENDENT-18</t>
  </si>
  <si>
    <t>H024 - BOTANICAL CENTER DIR-18</t>
  </si>
  <si>
    <t>H048 - CONS RESOURCE SUPV-18</t>
  </si>
  <si>
    <t>H089 - HORTICULTURE SUPV-18</t>
  </si>
  <si>
    <t>H115 - LANDSCAPE CONSTR SUP-18</t>
  </si>
  <si>
    <t>H139 - OLBR FAC/VOL COORD-18</t>
  </si>
  <si>
    <t>H152 - PKS FAC/MAINT SUPV-18</t>
  </si>
  <si>
    <t>H153 - PKS FIN/ADMIN MGR-18</t>
  </si>
  <si>
    <t>H154 - PKS GEN SUPV-18</t>
  </si>
  <si>
    <t>H155 - PKS OPER MGR-18</t>
  </si>
  <si>
    <t>H156 - PKS PLAN/DEV MGR-18</t>
  </si>
  <si>
    <t>H187 - RECR SERVS COORD-18</t>
  </si>
  <si>
    <t>H196 - STS USE STAFF TEAM COORD-18</t>
  </si>
  <si>
    <t>H209 - WARNER PK FACILTY MGR-18</t>
  </si>
  <si>
    <t>H266 - PKS COMM SERVS MGR-18</t>
  </si>
  <si>
    <t>H359 - PARKS PROG COORD-18</t>
  </si>
  <si>
    <t>J090 - ADMIN CLK 1-20 PT</t>
  </si>
  <si>
    <t>J097 - INFORMATION CLERK-20 PT</t>
  </si>
  <si>
    <t>K027 - PARKS SUPT-21</t>
  </si>
  <si>
    <t>U006 - PLUMBER-71</t>
  </si>
  <si>
    <t>F018 - CODE ENFORCE OFF 1-16</t>
  </si>
  <si>
    <t>F019 - CODE ENFORCE OFF 2-16</t>
  </si>
  <si>
    <t>F020 - CODE ENFORCE OFF 3-16</t>
  </si>
  <si>
    <t>F043 - ELEC/HEAT INSPECTOR-16</t>
  </si>
  <si>
    <t>F120 - PLAN REVIEW SPEC 1-16</t>
  </si>
  <si>
    <t>F121 - PLAN REVIEW SPEC 2-16</t>
  </si>
  <si>
    <t>F122 - PLAN REVIEW SPEC 3-16</t>
  </si>
  <si>
    <t>F125 - PLUMB/HEAT INSPECTOR-16</t>
  </si>
  <si>
    <t>F132 - PROPERTY CODE INSP 1-16</t>
  </si>
  <si>
    <t>F172 - WGTS MEASURES INSP 3-16</t>
  </si>
  <si>
    <t>F173 - ZONING ADMIN ASST-16</t>
  </si>
  <si>
    <t>F175 - ZONING CODE OFF 2-16</t>
  </si>
  <si>
    <t>F184 - WGTS MEASURES INSP 3-16 PT</t>
  </si>
  <si>
    <t>F190 - PROPERTY CODE INSP 3-16</t>
  </si>
  <si>
    <t>H097 - HSG INSPECTION SUPV-18</t>
  </si>
  <si>
    <t>H157 - PLAN REV &amp; INSP SUPV-18</t>
  </si>
  <si>
    <t>H222 - ZONING ADMINISTRATOR-18</t>
  </si>
  <si>
    <t>K002 - BLDG INSPECT DIV DIR-21</t>
  </si>
  <si>
    <t>H030 - CHILD CARE PROG SPEC 1-18</t>
  </si>
  <si>
    <t>H031 - CHILD CARE PROG SPEC 2-18</t>
  </si>
  <si>
    <t>H034 - COMM DEV SPEC 1-18</t>
  </si>
  <si>
    <t>H035 - COMM DEV SPEC 2-18</t>
  </si>
  <si>
    <t>H036 - COMM DEV SPEC 3-18</t>
  </si>
  <si>
    <t>H037 - COMM DEV SPEC 4-18</t>
  </si>
  <si>
    <t>H040 - COMM DEV GRTS SUPV-18</t>
  </si>
  <si>
    <t>H102 - HSG REHAB SPEC-18</t>
  </si>
  <si>
    <t>H190 - SENIOR CTR DIR-18</t>
  </si>
  <si>
    <t>H192 - SR CTR PROG COORD-18</t>
  </si>
  <si>
    <t>H233 - CONTRACT COMP SPEC 1</t>
  </si>
  <si>
    <t>H235 - CONTRACT COMP SPEC 3</t>
  </si>
  <si>
    <t>H294 - COMM DEV PROG MGR-18</t>
  </si>
  <si>
    <t>H299 - COMM DEV SPEC 3-18 PT</t>
  </si>
  <si>
    <t>H326 - COMM DEV SPEC 4-18 PT</t>
  </si>
  <si>
    <t>H364 - MENTAL HEALTH SPECIALIST</t>
  </si>
  <si>
    <t>J077 - S.C. VOLUNTEER COORD-20</t>
  </si>
  <si>
    <t>J106 - COM DEV TECH 2-20</t>
  </si>
  <si>
    <t>K009 - COMM DEV DIV DIR-21</t>
  </si>
  <si>
    <t>F143 - STREET VENDING MONITOR-16</t>
  </si>
  <si>
    <t>F185 - ECONOMIC DEVELOPMENT PROG COOR</t>
  </si>
  <si>
    <t>H055 - ECON DEV SPEC-18</t>
  </si>
  <si>
    <t>H289 - BUSINESS DEV SPEC 3-18</t>
  </si>
  <si>
    <t>H290 - BUSINESS DEV SPEC 4-18</t>
  </si>
  <si>
    <t>H352 - REAL ESTATE DEV SPEC 4-18</t>
  </si>
  <si>
    <t>K010 - ECON DEV DIV DIR-21</t>
  </si>
  <si>
    <t>H310 - DPCED ADMIN SERVS MGR-18</t>
  </si>
  <si>
    <t>J095 - GRAPHICS TECH-20  PT</t>
  </si>
  <si>
    <t>K020 - DIRECTOR PLAN COMM ECON DEV-21</t>
  </si>
  <si>
    <t>H158 - PLANNER 1-18</t>
  </si>
  <si>
    <t>H160 - PLANNER 3-18</t>
  </si>
  <si>
    <t>H161 - PLANNER 4-18</t>
  </si>
  <si>
    <t>H206 - TRANSP PLANNING MGR-18</t>
  </si>
  <si>
    <t>H396 - GIS SPECIALIST 4-18</t>
  </si>
  <si>
    <t>K021 - PLANNING DIV DIR-21</t>
  </si>
  <si>
    <t>H188 - RISK MANAGER-18</t>
  </si>
  <si>
    <t>H189 - SAFETY COORDINATOR-18</t>
  </si>
  <si>
    <t>F086 - M.T. COMMAND CTR OPER-16</t>
  </si>
  <si>
    <t>F087 - M.T. OPER LDWKR-16</t>
  </si>
  <si>
    <t>F088 - M.T. OPERS WKR-16</t>
  </si>
  <si>
    <t>F089 - M.T. TECH SERVS SPEC 1-16</t>
  </si>
  <si>
    <t>F090 - M.T. TECH SERVS SPEC 2-16</t>
  </si>
  <si>
    <t>F176 - CUSTODIAL WKR 2-16 PT</t>
  </si>
  <si>
    <t>F179 - MAINT MECH 1-16  PT</t>
  </si>
  <si>
    <t>H041 - COMM EVENTS COORD-18</t>
  </si>
  <si>
    <t>H125 - M.T. EVENT SERVS MGR-18</t>
  </si>
  <si>
    <t>H126 - M.T. VOL/TOUR COORD-18</t>
  </si>
  <si>
    <t>H127 - M.T. COM.REL.SUPV-18</t>
  </si>
  <si>
    <t>H135 - M.T. ASST OPERATIONS MGR-18</t>
  </si>
  <si>
    <t>H254 - M.T. BLDG MAINT SUPV-18</t>
  </si>
  <si>
    <t>H291 - M.T. ASSOC DIRECTOR-18</t>
  </si>
  <si>
    <t>H303 - M.T. BUSINESS MGR-18</t>
  </si>
  <si>
    <t>H323 - M.T. GIFT SHOP MGR-18</t>
  </si>
  <si>
    <t>H360 - M.T. OPERATIONS MGR-18</t>
  </si>
  <si>
    <t>I010 - M.T. SALES ASSOC-19</t>
  </si>
  <si>
    <t>I023 - M.T. SALES MGR-19</t>
  </si>
  <si>
    <t>J046 - M.T. BOOKING COORD-20</t>
  </si>
  <si>
    <t>J048 - M.T. EVENT COORD-20</t>
  </si>
  <si>
    <t>J100 - SALES CLERK-20 PT</t>
  </si>
  <si>
    <t>K018 - M.T. DIRECTOR-21</t>
  </si>
  <si>
    <t>F075 - GREENSKEEPER 1-16</t>
  </si>
  <si>
    <t>F076 - GREENSKEEPER 2-16</t>
  </si>
  <si>
    <t>F077 - GREENSKEEPER 3-16</t>
  </si>
  <si>
    <t>H238 - GOLF CLUB OPER SUPV 2-18</t>
  </si>
  <si>
    <t>F100 - PKG CASHIER-16</t>
  </si>
  <si>
    <t>F106 - PKG EQUIP MECH-16</t>
  </si>
  <si>
    <t>F107 - PKG EQUIP TECH 1-16</t>
  </si>
  <si>
    <t>F109 - PKG MAINT WKR 1-16</t>
  </si>
  <si>
    <t>F110 - PKG MAINT WKR 2-16</t>
  </si>
  <si>
    <t>F111 - PKG REVENUE LDWKR-16</t>
  </si>
  <si>
    <t>F112 - PKG SERVICE WKR-16</t>
  </si>
  <si>
    <t>F113 - PKG TECH AIDE-16</t>
  </si>
  <si>
    <t>F180 - PKG CASHIER-16 PT</t>
  </si>
  <si>
    <t>F181 - PKG REVENUE LDWKR-16 PT</t>
  </si>
  <si>
    <t>F225 - CUSTOMER SERVICE AMBASSADOR</t>
  </si>
  <si>
    <t>F226 - CUSTOMER SVC AMBASSADOR-16 PT</t>
  </si>
  <si>
    <t>H143 - PKG ANALYST-18</t>
  </si>
  <si>
    <t>H144 - PKG ENFC FIELD SUPV-18</t>
  </si>
  <si>
    <t>H149 - PKG REVENUE SUPV-18</t>
  </si>
  <si>
    <t>H231 - PKG OPER SUPV-18</t>
  </si>
  <si>
    <t>H242 - ASST PKG UTIL MGR-18</t>
  </si>
  <si>
    <t>H319 - PKG ASSET GIS COOR-18</t>
  </si>
  <si>
    <t>H376 - PKG MAINT SUPV-18</t>
  </si>
  <si>
    <t>J031 - FIN OPER LDWKR-20</t>
  </si>
  <si>
    <t>J055 - PKG OPER ASST-20</t>
  </si>
  <si>
    <t>J056 - PKG REVENUE CLK-20</t>
  </si>
  <si>
    <t>K007 - CITY TREASURER-21</t>
  </si>
  <si>
    <t>E011 - ENGR FIELD AIDE-15</t>
  </si>
  <si>
    <t>H393 - GIS SPECIALIST 1-18</t>
  </si>
  <si>
    <t>G011 - ADMIN CLK 1-17</t>
  </si>
  <si>
    <t>H112 - LANDSCAPE ARCHITECT 1-18</t>
  </si>
  <si>
    <t>H270 - ASST STREETS SUPER-18</t>
  </si>
  <si>
    <t>I020 - TRANS ADV/SALES ASSOC-19</t>
  </si>
  <si>
    <t>K025 - TRANS GENERAL MGR-21</t>
  </si>
  <si>
    <t>K033 - TRANSIT CHIEF OPERATING OFF-21</t>
  </si>
  <si>
    <t>K034 - TRANSIT CHIEF DEV OFF-21</t>
  </si>
  <si>
    <t>K035 - TRANSIT CHIEF ADMIN OFF-21</t>
  </si>
  <si>
    <t>K036 - TRANSIT CHIEF MAINT OFF-21</t>
  </si>
  <si>
    <t>Q001 - TRANS BUS CLEANER-41</t>
  </si>
  <si>
    <t>Q002 - TRANS CLASS A MECH-41</t>
  </si>
  <si>
    <t>Q003 - TRANS CLASS B MECH-41</t>
  </si>
  <si>
    <t>Q004 - TRANS CLASS C MECH-41</t>
  </si>
  <si>
    <t>Q005 - TRANS CLASS C MECH-ENTRY-41</t>
  </si>
  <si>
    <t>Q006 - TRANS GARAGE DISPAT-41</t>
  </si>
  <si>
    <t>Q007 - TRANS JANITOR-41</t>
  </si>
  <si>
    <t>Q009 - TRANS OPERATOR-41</t>
  </si>
  <si>
    <t>Q010 - TRANS PAINT &amp; BODY-41</t>
  </si>
  <si>
    <t>Q011 - TRANS SERVICE WKR-41</t>
  </si>
  <si>
    <t>Q012 - TRANS UTIL WKR-41</t>
  </si>
  <si>
    <t>Q015 - TRANS SERVICE WKR-41  PT</t>
  </si>
  <si>
    <t>Q017 - TRANS OPERATOR-41 PT</t>
  </si>
  <si>
    <t>R001 - PARA SCHEDULING COOR-42</t>
  </si>
  <si>
    <t>R003 - TRANS ACCT CLK 2-42</t>
  </si>
  <si>
    <t>R004 - TRANS ACCT CLK 3-42</t>
  </si>
  <si>
    <t>R005 - TRANS ACCTG TECH 1-42</t>
  </si>
  <si>
    <t>R007 - TRANS GRAPHICS TECH-42</t>
  </si>
  <si>
    <t>R017 - TRANS CUST SERVS REPR-42</t>
  </si>
  <si>
    <t>R018 - TRANS CUST SERVS REPR-42 PT</t>
  </si>
  <si>
    <t>R019 - TRANS PARTS SPEC-42</t>
  </si>
  <si>
    <t>R020 - TRANS GRAPHICS TECH-42 PT</t>
  </si>
  <si>
    <t>R022 - TRANS ACCTG TECH 3-42</t>
  </si>
  <si>
    <t>S001 - TRANS EMPL REL ASST-43</t>
  </si>
  <si>
    <t>T002 - TRANS ACCT 1-44</t>
  </si>
  <si>
    <t>T004 - TRANS ACCT 3-44</t>
  </si>
  <si>
    <t>T005 - TRANS ASST SCH PLANNER-44</t>
  </si>
  <si>
    <t>T007 - TRANS CUS SERV SUPV-44</t>
  </si>
  <si>
    <t>T008 - TRANS FINANCE MGR-44</t>
  </si>
  <si>
    <t>T009 - TRANS INFO SYS COORD-44</t>
  </si>
  <si>
    <t>T011 - TRANS INFO SYS SPEC 2-44</t>
  </si>
  <si>
    <t>T013 - TRANS MAINT MGR-44</t>
  </si>
  <si>
    <t>T014 - TRANS MAINT SUPERV-44</t>
  </si>
  <si>
    <t>T015 - TRANS MK/CU SERV MGR-44</t>
  </si>
  <si>
    <t>T019 - TRANS OPER MGR-44</t>
  </si>
  <si>
    <t>T020 - TRANS OPER SUPER-44</t>
  </si>
  <si>
    <t>T021 - TRANS PARTS SUPER-44</t>
  </si>
  <si>
    <t>T022 - TRANS PLAN&amp;SCH MGR-44</t>
  </si>
  <si>
    <t>T023 - TRANS PLANNER 1-44</t>
  </si>
  <si>
    <t>T026 - TRANS SCHED PLANNER-44</t>
  </si>
  <si>
    <t>T031 - TRANS INFO SYS SPEC 3-44</t>
  </si>
  <si>
    <t>T033 - TRANS MKT SPEC 1-44</t>
  </si>
  <si>
    <t>T036 - TRANS SAFETY COORD - 44</t>
  </si>
  <si>
    <t>T037 - TRANS HR COORD-44</t>
  </si>
  <si>
    <t>T038 - TRANSIT HR MANAGER-44</t>
  </si>
  <si>
    <t>T042 - TRANS CAPITAL PROGRAM MGR-44</t>
  </si>
  <si>
    <t>T043 - TRANS CAPITAL PROJECT MGR-44</t>
  </si>
  <si>
    <t>F009 - AUTO MECH-16</t>
  </si>
  <si>
    <t>F037 - CROSS CONNECT CTRL INSPEC-16</t>
  </si>
  <si>
    <t>F042 - DISPATCHER-16</t>
  </si>
  <si>
    <t>F049 - ENGR AIDE 1-16</t>
  </si>
  <si>
    <t>F062 - FIELD SERV REP 3-16</t>
  </si>
  <si>
    <t>F096 - MAINT WORKER-16</t>
  </si>
  <si>
    <t>F135 - PUB WKS MAINT WKR 1-16</t>
  </si>
  <si>
    <t>F136 - PUB WKS MAINT WKR 2-16</t>
  </si>
  <si>
    <t>F161 - WATER ONE CALL COORD-16</t>
  </si>
  <si>
    <t>F167 - WATERWKS OPR 1-16</t>
  </si>
  <si>
    <t>F209 - WATER QUALITY SAMPLER 1-16</t>
  </si>
  <si>
    <t>F211 - WATER QUALITY SAMPLER 3-16</t>
  </si>
  <si>
    <t>F213 - FIELD SERVICE LDWKR 2-16</t>
  </si>
  <si>
    <t>F215 - WATERWKS OPR 2-16</t>
  </si>
  <si>
    <t>F223 - CONTROL SYSTEMS TECH-16</t>
  </si>
  <si>
    <t>H051 - CUST SERV SUPV-18</t>
  </si>
  <si>
    <t>H210 - WATER COMM OUTREACH SPEC-18</t>
  </si>
  <si>
    <t>H213 - WATER QUALITY MGR-18</t>
  </si>
  <si>
    <t>H217 - WATER SUPPLY MGR-18</t>
  </si>
  <si>
    <t>H219 - WATER UTIL FIN MGR-18</t>
  </si>
  <si>
    <t>H265 - WATER UTIL OPER MGR-18</t>
  </si>
  <si>
    <t>H284 - CTRL SYS PROG-18</t>
  </si>
  <si>
    <t>H302 - WATER UTIL PUB INFO OFF 2-18</t>
  </si>
  <si>
    <t>H331 - WATER UTIL MAINT SUPV-18</t>
  </si>
  <si>
    <t>H344 - ASSET MGR 1-18</t>
  </si>
  <si>
    <t>J024 - CLERK 2-20</t>
  </si>
  <si>
    <t>J086 - WATER UTIL ACCT/COMP SPEC-20</t>
  </si>
  <si>
    <t>K026 - WATER UTIL GEN MGR-21</t>
  </si>
  <si>
    <t>F228 - BUILDING MAINT COORD-16</t>
  </si>
  <si>
    <t>H101 - HSG OPER PROG MGR-18</t>
  </si>
  <si>
    <t>H387 - HSG OPER ANALYST-18</t>
  </si>
  <si>
    <t>K003 - CDA EXECUTIVE DIR-21</t>
  </si>
  <si>
    <t>F079 - HSG MAINT WKR-16</t>
  </si>
  <si>
    <t>F140 - SECTION 8 INSPECTOR-16</t>
  </si>
  <si>
    <t>G048 - PROGRAM ASST 2-17</t>
  </si>
  <si>
    <t>H095 - HSG ASST PROGRAM SUPV-18</t>
  </si>
  <si>
    <t>H099 - HSG MOD GRTS MGR-18</t>
  </si>
  <si>
    <t>H103 - HSG SITE MGR-18</t>
  </si>
  <si>
    <t>H342 - HEARINGS/ACCOM SPEC2-18</t>
  </si>
  <si>
    <t>H390 - CDA ADMISSION-ELIGIBILITY SUP</t>
  </si>
  <si>
    <t>H392 - TENANT SOC SERV COORD-18</t>
  </si>
  <si>
    <t>H397 - PROP OPERATIONS MGR</t>
  </si>
  <si>
    <t>J084 - TENANT SVS AIDE-20</t>
  </si>
  <si>
    <t>J109 - HSG SPEC 1-20</t>
  </si>
  <si>
    <t>J110 - HSG SPEC 2-20</t>
  </si>
  <si>
    <t>J111 - HSG SPEC 3-20</t>
  </si>
  <si>
    <t>J112 - HSG SPEC OUTREACH COORD-20</t>
  </si>
  <si>
    <r>
      <t xml:space="preserve">Enter information in the </t>
    </r>
    <r>
      <rPr>
        <b/>
        <sz val="11"/>
        <color theme="9" tint="-0.249977111117893"/>
        <rFont val="Calibri"/>
        <family val="2"/>
        <scheme val="minor"/>
      </rPr>
      <t>green</t>
    </r>
    <r>
      <rPr>
        <sz val="11"/>
        <color theme="1"/>
        <rFont val="Calibri"/>
        <family val="2"/>
        <scheme val="minor"/>
      </rPr>
      <t xml:space="preserve"> boxes below.</t>
    </r>
  </si>
  <si>
    <t>Enter the correct annual salary from HR's salary schedules.</t>
  </si>
  <si>
    <t>Enter the number of FTEs for the sample position.</t>
  </si>
  <si>
    <t>Choose the correct option in each of the dropdown menus for "Employee Type" and "Health Insurance."</t>
  </si>
  <si>
    <t>Family</t>
  </si>
  <si>
    <t>Single</t>
  </si>
  <si>
    <t>When budgeting for new employees, assume single health insurance. Choose "Teamster" option when budgeting for Metro employees represented by Teamsters Local 695.</t>
  </si>
  <si>
    <t>Total Cost</t>
  </si>
  <si>
    <t>Benefit Rate</t>
  </si>
  <si>
    <t>"Total cost" and "Benefit Rate" will calculate based on your entries in the green boxes.</t>
  </si>
  <si>
    <t>Enter the FTE amount for the position (e.g. 1.0 for full time; 0.5 for half time). If you enter more than 1.0 FTE, the positions must be in the same compensation group and range.</t>
  </si>
  <si>
    <t>Enter salary for 1.0 FTE, even if the position will be part time. If the position is currently filled, enter the reference salary for the current employee. This can be found in Munis in the Employee Job/Salary record.</t>
  </si>
  <si>
    <t>52110</t>
  </si>
  <si>
    <t>Comp Absence Escrow</t>
  </si>
  <si>
    <t>52111</t>
  </si>
  <si>
    <t>Benefit Savings</t>
  </si>
  <si>
    <t>52210</t>
  </si>
  <si>
    <t>Flex Benefits</t>
  </si>
  <si>
    <t>52310</t>
  </si>
  <si>
    <t>52410</t>
  </si>
  <si>
    <t>Health</t>
  </si>
  <si>
    <t>52411</t>
  </si>
  <si>
    <t>52412</t>
  </si>
  <si>
    <t>Life Insurance</t>
  </si>
  <si>
    <t>52413</t>
  </si>
  <si>
    <t>52414</t>
  </si>
  <si>
    <t>IATSE Health</t>
  </si>
  <si>
    <t>52420</t>
  </si>
  <si>
    <t>52421</t>
  </si>
  <si>
    <t>52425</t>
  </si>
  <si>
    <t>52510</t>
  </si>
  <si>
    <t>52511</t>
  </si>
  <si>
    <t>52610</t>
  </si>
  <si>
    <t>FICA (SS &amp; Medicare)</t>
  </si>
  <si>
    <t>52710</t>
  </si>
  <si>
    <t>Moving Expenses</t>
  </si>
  <si>
    <t>52711</t>
  </si>
  <si>
    <t>Tuition</t>
  </si>
  <si>
    <t>52712</t>
  </si>
  <si>
    <t>Bus pass</t>
  </si>
  <si>
    <t>52713</t>
  </si>
  <si>
    <t>Home purchase</t>
  </si>
  <si>
    <t>52714</t>
  </si>
  <si>
    <t>License certification</t>
  </si>
  <si>
    <t>52715</t>
  </si>
  <si>
    <t>Grants</t>
  </si>
  <si>
    <t>52716</t>
  </si>
  <si>
    <t>52717</t>
  </si>
  <si>
    <t>Work permits</t>
  </si>
  <si>
    <t>52718</t>
  </si>
  <si>
    <t>Tool allowance</t>
  </si>
  <si>
    <t>52750</t>
  </si>
  <si>
    <t>52810</t>
  </si>
  <si>
    <t>Workers' Comp</t>
  </si>
  <si>
    <t>52811</t>
  </si>
  <si>
    <t>52814</t>
  </si>
  <si>
    <t>52815</t>
  </si>
  <si>
    <t>52820</t>
  </si>
  <si>
    <t>Pension expense</t>
  </si>
  <si>
    <t>Dental Insurance</t>
  </si>
  <si>
    <t>All except PHMDC</t>
  </si>
  <si>
    <t>Sworn</t>
  </si>
  <si>
    <r>
      <rPr>
        <b/>
        <sz val="11"/>
        <color theme="1"/>
        <rFont val="Calibri"/>
        <family val="2"/>
        <scheme val="minor"/>
      </rPr>
      <t>This tool is for budget purposes only.</t>
    </r>
    <r>
      <rPr>
        <sz val="11"/>
        <color theme="1"/>
        <rFont val="Calibri"/>
        <family val="2"/>
        <scheme val="minor"/>
      </rPr>
      <t xml:space="preserve"> It is not a fully burdened rate, and an employee's actual benefits cost will vary based on their health insurance plan selection.</t>
    </r>
  </si>
  <si>
    <t>Title</t>
  </si>
  <si>
    <t>Budget</t>
  </si>
  <si>
    <t>Actuals</t>
  </si>
  <si>
    <t>In calculator</t>
  </si>
  <si>
    <t>Notes</t>
  </si>
  <si>
    <t>COMPENSATED ABSENCE ESCROW</t>
  </si>
  <si>
    <t>GF budgeted in Direct Appropriations; other funds budget separately</t>
  </si>
  <si>
    <t>Actuals charged to agency</t>
  </si>
  <si>
    <t>No</t>
  </si>
  <si>
    <t>Accumulated sick leave paid out to retirees</t>
  </si>
  <si>
    <t xml:space="preserve"> FLEXIBLE SPENDING BENEFITS</t>
  </si>
  <si>
    <t>Budgeted in Direct Appropriations</t>
  </si>
  <si>
    <t>Actuals charged to Direct Appropriations</t>
  </si>
  <si>
    <t xml:space="preserve"> UNEMPLOYMENT BENEFITS</t>
  </si>
  <si>
    <t>GF Actuals charged to Direct Appropriations; other funds charged to agency</t>
  </si>
  <si>
    <t xml:space="preserve"> HEALTH INSURANCE BENEFIT</t>
  </si>
  <si>
    <t>Budgeted in agency</t>
  </si>
  <si>
    <t>Yes</t>
  </si>
  <si>
    <t>Rates on ETF website</t>
  </si>
  <si>
    <t xml:space="preserve"> DENTAL INSURANCE BENEFIT</t>
  </si>
  <si>
    <t>PHMDC</t>
  </si>
  <si>
    <t>PHMDC only</t>
  </si>
  <si>
    <t xml:space="preserve"> LIFE INSURANCE BENEFIT</t>
  </si>
  <si>
    <t>GF budgeted in Direct Appropriations</t>
  </si>
  <si>
    <t xml:space="preserve"> WAGE INSURANCE BENEFIT</t>
  </si>
  <si>
    <t>Remove PHMDC for calculation</t>
  </si>
  <si>
    <t xml:space="preserve"> IATSE HEALTH BENEFIT</t>
  </si>
  <si>
    <t>Stage hands only - immaterial</t>
  </si>
  <si>
    <t xml:space="preserve"> HEALTH INSURANCE RETIREE</t>
  </si>
  <si>
    <t>Sworn: PEHP contribution made each pay period and increased with COLAs to max of $50 (Does not include supervisors); Metro Teamsters: PEHP employer contributions for those with the 5 year extended coverage; PHMDC - remove for calculation</t>
  </si>
  <si>
    <t xml:space="preserve"> HEALTH INS POLICE FIRE RETIREE</t>
  </si>
  <si>
    <t>Sworn employee that retires between 50 and 55, city continues to contribute to health insurance until 55; is not an expense for new employees</t>
  </si>
  <si>
    <t xml:space="preserve"> ACCIDENT DEATH DISMEMBER INSUR</t>
  </si>
  <si>
    <t>Sworn: covers current employees and the amount is calculated each month based on wages.</t>
  </si>
  <si>
    <t xml:space="preserve"> WI RETIREMENT SYSTEM</t>
  </si>
  <si>
    <t xml:space="preserve"> WI RETIREMENT SYSTEM PRIOR SER</t>
  </si>
  <si>
    <t>Sworn: an old police/fire pension with ETF. It’s billed by ETF and is separate from the traditional WRS plan.  There are only a couple of surviving spouses still covered by the plan so it should be phased out sometime.</t>
  </si>
  <si>
    <t xml:space="preserve"> FICA MEDICARE BENEFITS</t>
  </si>
  <si>
    <t xml:space="preserve"> MOVING EXPENSES</t>
  </si>
  <si>
    <t>N/A</t>
  </si>
  <si>
    <t>Agency decision whether to pay on case by case basis.</t>
  </si>
  <si>
    <t xml:space="preserve"> TUITION</t>
  </si>
  <si>
    <t>Sworn: negotiated; small amount in Common Council for intern stipends is not included in the calculator</t>
  </si>
  <si>
    <t xml:space="preserve"> BUS PASS SUBSIDY</t>
  </si>
  <si>
    <t xml:space="preserve"> LICENSES AND CERTIFICATIONS</t>
  </si>
  <si>
    <t>Enterprise agencies</t>
  </si>
  <si>
    <t>Immaterial</t>
  </si>
  <si>
    <t xml:space="preserve"> POST EMPLOYMENT HEALTH PLANS</t>
  </si>
  <si>
    <t xml:space="preserve"> TOOL ALLOWANCE</t>
  </si>
  <si>
    <t>Fleet only - immaterial</t>
  </si>
  <si>
    <t xml:space="preserve"> OTHER POST EMPLOYMENT BENEFIT</t>
  </si>
  <si>
    <t>Liability accrual entry</t>
  </si>
  <si>
    <t xml:space="preserve"> WORKERS COMPENSATION</t>
  </si>
  <si>
    <t>Actuals are offset by savings in perm salaries</t>
  </si>
  <si>
    <t xml:space="preserve"> LOSS RUNS</t>
  </si>
  <si>
    <t>Insurance Fund</t>
  </si>
  <si>
    <t>Insurance Fund only</t>
  </si>
  <si>
    <t xml:space="preserve"> PENSION EXPENSE</t>
  </si>
  <si>
    <t>"Misc Fringe" benefits include: wage insurance and VEBA (qualifying compensation groups). For sworn employees in Fire and Police, accidental death and retiree health insurance contributions are also included. For Teamsters in Metro, retiree health insurance contributions are also included.</t>
  </si>
  <si>
    <t>Health Insurance Retiree</t>
  </si>
  <si>
    <t>Health Ins Police Fire Retiree</t>
  </si>
  <si>
    <t>WRS Prior Service Police &amp; Fire</t>
  </si>
  <si>
    <t>Other VEBA</t>
  </si>
  <si>
    <t>Loss Runs (Ins Fund)</t>
  </si>
  <si>
    <t>Death Benefit</t>
  </si>
  <si>
    <t>Workers Comp Reserve</t>
  </si>
  <si>
    <t>2024 Benefits Budget - All funds; see BenefitObjects tab for notes</t>
  </si>
  <si>
    <t>Teamsters</t>
  </si>
  <si>
    <t xml:space="preserve">Net </t>
  </si>
  <si>
    <t>Teamster (Job Class R &amp; Q)</t>
  </si>
  <si>
    <t>Police &amp; Fire Sworn (Job Class A, B, C, D)</t>
  </si>
  <si>
    <t>Use this calculator to estimate the total cost for permanent employees. Benefits calculations vary based on compensation group and employee type.</t>
  </si>
  <si>
    <t>Select Civilian-VEBA for comp groups 16, 20, 23, 31, 32, 33 and 83. Select Civilian-Non-VEBA other civilian comp groups. Select Sworn for sworn Fire or Police employees. Select Teamster for Metro employees represented by Teamsters Local 695.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</si>
</sst>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4" formatCode="_(&quot;$&quot;* #,##0.00_);_(&quot;$&quot;* \(#,##0.00\);_(&quot;$&quot;* &quot;-&quot;??_);_(@_)"/>
    <numFmt numFmtId="43" formatCode="_(* #,##0.00_);_(* \(#,##0.00\);_(* &quot;-&quot;??_);_(@_)"/>
    <numFmt numFmtId="164" formatCode="_(* #,##0_);_(* \(#,##0\);_(* &quot;-&quot;??_);_(@_)"/>
    <numFmt numFmtId="165" formatCode="0_);\(0\)"/>
    <numFmt numFmtId="166" formatCode="#,##0.00;\-#,##0.00"/>
  </numFmts>
  <fonts count="24" x14ac:knownFonts="1">
    <font>
      <sz val="11"/>
      <color theme="1"/>
      <name val="Calibri"/>
      <family val="2"/>
      <scheme val="minor"/>
    </font>
    <font>
      <sz val="11"/>
      <color theme="1"/>
      <name val="Calibri"/>
      <family val="2"/>
      <scheme val="minor"/>
    </font>
    <font>
      <sz val="10"/>
      <color theme="1"/>
      <name val="Calibri"/>
      <family val="2"/>
      <scheme val="minor"/>
    </font>
    <font>
      <u/>
      <sz val="10"/>
      <color theme="1"/>
      <name val="Calibri"/>
      <family val="2"/>
      <scheme val="minor"/>
    </font>
    <font>
      <u val="singleAccounting"/>
      <sz val="10"/>
      <color theme="1"/>
      <name val="Calibri"/>
      <family val="2"/>
      <scheme val="minor"/>
    </font>
    <font>
      <b/>
      <sz val="10"/>
      <color theme="1"/>
      <name val="Calibri"/>
      <family val="2"/>
      <scheme val="minor"/>
    </font>
    <font>
      <b/>
      <sz val="10"/>
      <color theme="0" tint="-4.9989318521683403E-2"/>
      <name val="Calibri"/>
      <family val="2"/>
      <scheme val="minor"/>
    </font>
    <font>
      <u/>
      <sz val="11"/>
      <color theme="1"/>
      <name val="Calibri"/>
      <family val="2"/>
      <scheme val="minor"/>
    </font>
    <font>
      <sz val="9"/>
      <color indexed="81"/>
      <name val="Tahoma"/>
      <family val="2"/>
    </font>
    <font>
      <b/>
      <sz val="9"/>
      <color indexed="81"/>
      <name val="Tahoma"/>
      <family val="2"/>
    </font>
    <font>
      <sz val="10"/>
      <color rgb="FF0000FF"/>
      <name val="Calibri"/>
      <family val="2"/>
      <scheme val="minor"/>
    </font>
    <font>
      <sz val="10"/>
      <name val="Calibri"/>
      <family val="2"/>
      <scheme val="minor"/>
    </font>
    <font>
      <sz val="10"/>
      <color rgb="FF0033CC"/>
      <name val="Calibri"/>
      <family val="2"/>
      <scheme val="minor"/>
    </font>
    <font>
      <u val="singleAccounting"/>
      <sz val="10"/>
      <color rgb="FF0033CC"/>
      <name val="Calibri"/>
      <family val="2"/>
      <scheme val="minor"/>
    </font>
    <font>
      <u val="singleAccounting"/>
      <sz val="10"/>
      <name val="Calibri"/>
      <family val="2"/>
      <scheme val="minor"/>
    </font>
    <font>
      <b/>
      <sz val="11"/>
      <color theme="1"/>
      <name val="Calibri"/>
      <family val="2"/>
      <scheme val="minor"/>
    </font>
    <font>
      <sz val="16"/>
      <color theme="1"/>
      <name val="Calibri"/>
      <family val="2"/>
      <scheme val="minor"/>
    </font>
    <font>
      <sz val="11"/>
      <name val="Calibri"/>
      <family val="2"/>
      <scheme val="minor"/>
    </font>
    <font>
      <sz val="10"/>
      <color theme="1"/>
      <name val="Calibri"/>
      <family val="2"/>
    </font>
    <font>
      <u/>
      <sz val="11"/>
      <color theme="10"/>
      <name val="Calibri"/>
      <family val="2"/>
      <scheme val="minor"/>
    </font>
    <font>
      <b/>
      <sz val="10"/>
      <name val="Calibri"/>
      <family val="2"/>
      <scheme val="minor"/>
    </font>
    <font>
      <i/>
      <sz val="11"/>
      <name val="Calibri"/>
      <family val="2"/>
      <scheme val="minor"/>
    </font>
    <font>
      <b/>
      <sz val="11"/>
      <color theme="9" tint="-0.249977111117893"/>
      <name val="Calibri"/>
      <family val="2"/>
      <scheme val="minor"/>
    </font>
    <font>
      <sz val="11"/>
      <color theme="1"/>
      <name val="Calibri"/>
      <family val="2"/>
    </font>
  </fonts>
  <fills count="9">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4" tint="0.79998168889431442"/>
        <bgColor indexed="64"/>
      </patternFill>
    </fill>
  </fills>
  <borders count="25">
    <border>
      <left/>
      <right/>
      <top/>
      <bottom/>
      <diagonal/>
    </border>
    <border>
      <left/>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left/>
      <right style="thin">
        <color theme="0" tint="-0.14996795556505021"/>
      </right>
      <top/>
      <bottom style="thin">
        <color theme="0" tint="-0.14996795556505021"/>
      </bottom>
      <diagonal/>
    </border>
    <border>
      <left/>
      <right style="thin">
        <color theme="0" tint="-0.14996795556505021"/>
      </right>
      <top/>
      <bottom style="thin">
        <color indexed="64"/>
      </bottom>
      <diagonal/>
    </border>
    <border>
      <left/>
      <right style="medium">
        <color indexed="64"/>
      </right>
      <top style="thin">
        <color indexed="64"/>
      </top>
      <bottom style="thin">
        <color theme="0" tint="-0.14996795556505021"/>
      </bottom>
      <diagonal/>
    </border>
    <border>
      <left/>
      <right style="medium">
        <color indexed="64"/>
      </right>
      <top style="thin">
        <color theme="0" tint="-0.14996795556505021"/>
      </top>
      <bottom style="thin">
        <color theme="0" tint="-0.14996795556505021"/>
      </bottom>
      <diagonal/>
    </border>
    <border>
      <left/>
      <right style="medium">
        <color indexed="64"/>
      </right>
      <top style="thin">
        <color indexed="64"/>
      </top>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auto="1"/>
      </bottom>
      <diagonal/>
    </border>
    <border>
      <left style="thin">
        <color theme="0" tint="-0.14996795556505021"/>
      </left>
      <right style="medium">
        <color indexed="64"/>
      </right>
      <top style="thin">
        <color indexed="64"/>
      </top>
      <bottom/>
      <diagonal/>
    </border>
    <border>
      <left style="thin">
        <color theme="0" tint="-0.14996795556505021"/>
      </left>
      <right style="thin">
        <color theme="0" tint="-0.14996795556505021"/>
      </right>
      <top style="thin">
        <color theme="0" tint="-0.14996795556505021"/>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9" fillId="0" borderId="0" applyNumberFormat="0" applyFill="0" applyBorder="0" applyAlignment="0" applyProtection="0"/>
  </cellStyleXfs>
  <cellXfs count="119">
    <xf numFmtId="0" fontId="0" fillId="0" borderId="0" xfId="0"/>
    <xf numFmtId="164" fontId="0" fillId="0" borderId="0" xfId="1" applyNumberFormat="1" applyFont="1"/>
    <xf numFmtId="0" fontId="2" fillId="0" borderId="0" xfId="0" applyFont="1"/>
    <xf numFmtId="164" fontId="2" fillId="0" borderId="0" xfId="1" applyNumberFormat="1" applyFont="1"/>
    <xf numFmtId="0" fontId="5" fillId="0" borderId="0" xfId="0" applyFont="1"/>
    <xf numFmtId="164" fontId="5" fillId="0" borderId="0" xfId="1" applyNumberFormat="1" applyFont="1"/>
    <xf numFmtId="10" fontId="0" fillId="0" borderId="0" xfId="2" applyNumberFormat="1" applyFont="1"/>
    <xf numFmtId="164" fontId="3" fillId="0" borderId="0" xfId="1" applyNumberFormat="1" applyFont="1"/>
    <xf numFmtId="0" fontId="7" fillId="0" borderId="0" xfId="0" applyFont="1"/>
    <xf numFmtId="10" fontId="0" fillId="0" borderId="0" xfId="2" applyNumberFormat="1" applyFont="1" applyFill="1"/>
    <xf numFmtId="164" fontId="0" fillId="0" borderId="0" xfId="1" applyNumberFormat="1" applyFont="1" applyFill="1"/>
    <xf numFmtId="164" fontId="2" fillId="0" borderId="0" xfId="1" applyNumberFormat="1" applyFont="1" applyFill="1"/>
    <xf numFmtId="165" fontId="2" fillId="0" borderId="0" xfId="1" applyNumberFormat="1" applyFont="1"/>
    <xf numFmtId="43" fontId="0" fillId="0" borderId="0" xfId="0" applyNumberFormat="1"/>
    <xf numFmtId="43" fontId="2" fillId="0" borderId="0" xfId="1" applyFont="1"/>
    <xf numFmtId="164" fontId="2" fillId="0" borderId="0" xfId="1" applyNumberFormat="1" applyFont="1" applyAlignment="1">
      <alignment horizontal="center"/>
    </xf>
    <xf numFmtId="43" fontId="2" fillId="0" borderId="0" xfId="0" applyNumberFormat="1" applyFont="1"/>
    <xf numFmtId="0" fontId="2" fillId="0" borderId="0" xfId="0" applyFont="1" applyAlignment="1">
      <alignment horizontal="center"/>
    </xf>
    <xf numFmtId="164" fontId="10" fillId="0" borderId="0" xfId="1" applyNumberFormat="1" applyFont="1" applyFill="1"/>
    <xf numFmtId="43" fontId="12" fillId="0" borderId="0" xfId="1" applyFont="1"/>
    <xf numFmtId="164" fontId="12" fillId="0" borderId="0" xfId="1" applyNumberFormat="1" applyFont="1"/>
    <xf numFmtId="164" fontId="13" fillId="0" borderId="0" xfId="1" applyNumberFormat="1" applyFont="1"/>
    <xf numFmtId="43" fontId="11" fillId="0" borderId="0" xfId="0" applyNumberFormat="1" applyFont="1"/>
    <xf numFmtId="43" fontId="11" fillId="0" borderId="0" xfId="1" applyFont="1"/>
    <xf numFmtId="43" fontId="2" fillId="0" borderId="0" xfId="1" applyFont="1" applyAlignment="1">
      <alignment horizontal="center"/>
    </xf>
    <xf numFmtId="43" fontId="14" fillId="0" borderId="0" xfId="0" applyNumberFormat="1" applyFont="1"/>
    <xf numFmtId="43" fontId="14" fillId="0" borderId="0" xfId="1" applyFont="1"/>
    <xf numFmtId="43" fontId="4" fillId="0" borderId="0" xfId="1" applyFont="1" applyAlignment="1">
      <alignment horizontal="center"/>
    </xf>
    <xf numFmtId="0" fontId="11" fillId="0" borderId="0" xfId="0" applyFont="1"/>
    <xf numFmtId="164" fontId="11" fillId="0" borderId="0" xfId="1" applyNumberFormat="1" applyFont="1"/>
    <xf numFmtId="43" fontId="11" fillId="0" borderId="0" xfId="1" applyFont="1" applyAlignment="1">
      <alignment horizontal="center"/>
    </xf>
    <xf numFmtId="0" fontId="17" fillId="0" borderId="0" xfId="0" applyFont="1"/>
    <xf numFmtId="164" fontId="11" fillId="0" borderId="0" xfId="1" applyNumberFormat="1" applyFont="1" applyAlignment="1">
      <alignment horizontal="center"/>
    </xf>
    <xf numFmtId="0" fontId="0" fillId="2" borderId="0" xfId="0" applyFill="1"/>
    <xf numFmtId="164" fontId="2" fillId="2" borderId="0" xfId="1" applyNumberFormat="1" applyFont="1" applyFill="1"/>
    <xf numFmtId="43" fontId="2" fillId="2" borderId="0" xfId="1" applyFont="1" applyFill="1"/>
    <xf numFmtId="0" fontId="0" fillId="2" borderId="2" xfId="0" applyFill="1" applyBorder="1"/>
    <xf numFmtId="164" fontId="6" fillId="2" borderId="0" xfId="1" applyNumberFormat="1" applyFont="1" applyFill="1" applyBorder="1"/>
    <xf numFmtId="43" fontId="0" fillId="2" borderId="0" xfId="0" applyNumberFormat="1" applyFill="1"/>
    <xf numFmtId="0" fontId="0" fillId="2" borderId="3" xfId="0" applyFill="1" applyBorder="1"/>
    <xf numFmtId="0" fontId="16" fillId="2" borderId="0" xfId="0" applyFont="1" applyFill="1"/>
    <xf numFmtId="43" fontId="11" fillId="0" borderId="0" xfId="1" applyFont="1" applyFill="1"/>
    <xf numFmtId="43" fontId="2" fillId="0" borderId="0" xfId="1" applyFont="1" applyFill="1"/>
    <xf numFmtId="164" fontId="2" fillId="0" borderId="0" xfId="1" applyNumberFormat="1" applyFont="1" applyFill="1" applyAlignment="1">
      <alignment horizontal="center"/>
    </xf>
    <xf numFmtId="165" fontId="2" fillId="0" borderId="0" xfId="1" applyNumberFormat="1" applyFont="1" applyFill="1"/>
    <xf numFmtId="0" fontId="0" fillId="2" borderId="0" xfId="0" applyFill="1" applyAlignment="1">
      <alignment horizontal="left" wrapText="1"/>
    </xf>
    <xf numFmtId="0" fontId="0" fillId="2" borderId="0" xfId="0" applyFill="1" applyAlignment="1">
      <alignment wrapText="1"/>
    </xf>
    <xf numFmtId="0" fontId="19" fillId="2" borderId="0" xfId="3" applyFill="1" applyBorder="1" applyAlignment="1">
      <alignment vertical="center" wrapText="1"/>
    </xf>
    <xf numFmtId="0" fontId="0" fillId="2" borderId="8" xfId="0" applyFill="1" applyBorder="1"/>
    <xf numFmtId="0" fontId="19" fillId="2" borderId="10" xfId="3" applyFill="1" applyBorder="1"/>
    <xf numFmtId="0" fontId="0" fillId="2" borderId="7" xfId="0" applyFill="1" applyBorder="1"/>
    <xf numFmtId="0" fontId="0" fillId="2" borderId="1" xfId="0" applyFill="1" applyBorder="1"/>
    <xf numFmtId="9" fontId="0" fillId="0" borderId="0" xfId="2" applyFont="1"/>
    <xf numFmtId="0" fontId="19" fillId="0" borderId="0" xfId="3"/>
    <xf numFmtId="0" fontId="0" fillId="0" borderId="0" xfId="0" pivotButton="1"/>
    <xf numFmtId="166" fontId="0" fillId="0" borderId="0" xfId="0" applyNumberFormat="1"/>
    <xf numFmtId="2" fontId="0" fillId="0" borderId="0" xfId="0" applyNumberFormat="1"/>
    <xf numFmtId="0" fontId="21" fillId="3" borderId="9" xfId="0" applyFont="1" applyFill="1" applyBorder="1" applyAlignment="1">
      <alignment horizontal="right" wrapText="1"/>
    </xf>
    <xf numFmtId="43" fontId="11" fillId="3" borderId="9" xfId="1" applyFont="1" applyFill="1" applyBorder="1"/>
    <xf numFmtId="164" fontId="11" fillId="3" borderId="9" xfId="1" applyNumberFormat="1" applyFont="1" applyFill="1" applyBorder="1"/>
    <xf numFmtId="43" fontId="2" fillId="2" borderId="1" xfId="1" applyFont="1" applyFill="1" applyBorder="1"/>
    <xf numFmtId="41" fontId="2" fillId="0" borderId="2" xfId="1" applyNumberFormat="1" applyFont="1" applyFill="1" applyBorder="1"/>
    <xf numFmtId="41" fontId="2" fillId="0" borderId="14" xfId="1" applyNumberFormat="1" applyFont="1" applyFill="1" applyBorder="1"/>
    <xf numFmtId="0" fontId="2" fillId="2" borderId="15" xfId="0" applyFont="1" applyFill="1" applyBorder="1"/>
    <xf numFmtId="0" fontId="2" fillId="2" borderId="16" xfId="0" applyFont="1" applyFill="1" applyBorder="1"/>
    <xf numFmtId="41" fontId="2" fillId="0" borderId="17" xfId="1" applyNumberFormat="1" applyFont="1" applyFill="1" applyBorder="1"/>
    <xf numFmtId="0" fontId="5" fillId="2" borderId="20" xfId="0" applyFont="1" applyFill="1" applyBorder="1" applyAlignment="1">
      <alignment horizontal="right"/>
    </xf>
    <xf numFmtId="0" fontId="2" fillId="2" borderId="21" xfId="0" applyFont="1" applyFill="1" applyBorder="1"/>
    <xf numFmtId="0" fontId="2" fillId="2" borderId="22" xfId="0" applyFont="1" applyFill="1" applyBorder="1"/>
    <xf numFmtId="41" fontId="2" fillId="0" borderId="23" xfId="1" applyNumberFormat="1" applyFont="1" applyFill="1" applyBorder="1"/>
    <xf numFmtId="0" fontId="2" fillId="2" borderId="20" xfId="0" applyFont="1" applyFill="1" applyBorder="1"/>
    <xf numFmtId="0" fontId="5" fillId="2" borderId="21" xfId="0" applyFont="1" applyFill="1" applyBorder="1"/>
    <xf numFmtId="0" fontId="5" fillId="2" borderId="24" xfId="0" applyFont="1" applyFill="1" applyBorder="1"/>
    <xf numFmtId="164" fontId="5" fillId="0" borderId="18" xfId="1" applyNumberFormat="1" applyFont="1" applyFill="1" applyBorder="1"/>
    <xf numFmtId="10" fontId="5" fillId="0" borderId="4" xfId="2" applyNumberFormat="1" applyFont="1" applyFill="1" applyBorder="1"/>
    <xf numFmtId="0" fontId="18" fillId="2" borderId="0" xfId="0" applyFont="1" applyFill="1" applyAlignment="1">
      <alignment horizontal="right" vertical="top"/>
    </xf>
    <xf numFmtId="0" fontId="0" fillId="0" borderId="0" xfId="0" applyAlignment="1">
      <alignment horizontal="left"/>
    </xf>
    <xf numFmtId="164" fontId="20" fillId="3" borderId="9" xfId="1" applyNumberFormat="1" applyFont="1" applyFill="1" applyBorder="1" applyAlignment="1">
      <alignment horizontal="right"/>
    </xf>
    <xf numFmtId="0" fontId="20" fillId="3" borderId="9" xfId="0" applyFont="1" applyFill="1" applyBorder="1" applyAlignment="1">
      <alignment horizontal="right"/>
    </xf>
    <xf numFmtId="44" fontId="0" fillId="0" borderId="0" xfId="0" applyNumberFormat="1"/>
    <xf numFmtId="0" fontId="15" fillId="0" borderId="0" xfId="0" applyFont="1"/>
    <xf numFmtId="164" fontId="11" fillId="5" borderId="0" xfId="1" applyNumberFormat="1" applyFont="1" applyFill="1"/>
    <xf numFmtId="164" fontId="2" fillId="6" borderId="0" xfId="1" applyNumberFormat="1" applyFont="1" applyFill="1"/>
    <xf numFmtId="164" fontId="2" fillId="7" borderId="0" xfId="1" applyNumberFormat="1" applyFont="1" applyFill="1"/>
    <xf numFmtId="164" fontId="2" fillId="8" borderId="0" xfId="1" applyNumberFormat="1" applyFont="1" applyFill="1"/>
    <xf numFmtId="44" fontId="0" fillId="6" borderId="0" xfId="0" applyNumberFormat="1" applyFill="1"/>
    <xf numFmtId="41" fontId="0" fillId="0" borderId="0" xfId="0" applyNumberFormat="1"/>
    <xf numFmtId="41" fontId="7" fillId="0" borderId="0" xfId="0" applyNumberFormat="1" applyFont="1"/>
    <xf numFmtId="41" fontId="15" fillId="0" borderId="0" xfId="0" applyNumberFormat="1" applyFont="1"/>
    <xf numFmtId="44" fontId="0" fillId="8" borderId="0" xfId="0" applyNumberFormat="1" applyFill="1"/>
    <xf numFmtId="41" fontId="0" fillId="5" borderId="0" xfId="0" applyNumberFormat="1" applyFill="1"/>
    <xf numFmtId="41" fontId="0" fillId="7" borderId="0" xfId="0" applyNumberFormat="1" applyFill="1"/>
    <xf numFmtId="41" fontId="0" fillId="6" borderId="0" xfId="0" applyNumberFormat="1" applyFill="1"/>
    <xf numFmtId="0" fontId="5" fillId="2" borderId="6" xfId="0" applyFont="1" applyFill="1" applyBorder="1"/>
    <xf numFmtId="0" fontId="5" fillId="2" borderId="5" xfId="0" applyFont="1" applyFill="1" applyBorder="1"/>
    <xf numFmtId="164" fontId="11" fillId="4" borderId="11" xfId="1" applyNumberFormat="1" applyFont="1" applyFill="1" applyBorder="1" applyAlignment="1">
      <alignment horizontal="left" vertical="center"/>
    </xf>
    <xf numFmtId="164" fontId="11" fillId="4" borderId="6" xfId="1" applyNumberFormat="1" applyFont="1" applyFill="1" applyBorder="1" applyAlignment="1">
      <alignment horizontal="left" vertical="center"/>
    </xf>
    <xf numFmtId="164" fontId="11" fillId="4" borderId="5" xfId="1" applyNumberFormat="1" applyFont="1" applyFill="1" applyBorder="1" applyAlignment="1">
      <alignment horizontal="left" vertical="center"/>
    </xf>
    <xf numFmtId="0" fontId="0" fillId="4" borderId="7" xfId="0" applyFill="1" applyBorder="1" applyAlignment="1">
      <alignment horizontal="center"/>
    </xf>
    <xf numFmtId="0" fontId="0" fillId="4" borderId="19" xfId="0" applyFill="1" applyBorder="1" applyAlignment="1">
      <alignment horizontal="center"/>
    </xf>
    <xf numFmtId="0" fontId="0" fillId="2" borderId="0" xfId="0" applyFill="1" applyAlignment="1">
      <alignment horizontal="left" wrapText="1"/>
    </xf>
    <xf numFmtId="0" fontId="0" fillId="2" borderId="0" xfId="0" applyFill="1" applyAlignment="1">
      <alignment wrapText="1"/>
    </xf>
    <xf numFmtId="0" fontId="23" fillId="2" borderId="0" xfId="0" applyFont="1" applyFill="1" applyAlignment="1">
      <alignment horizontal="left" vertical="top"/>
    </xf>
    <xf numFmtId="0" fontId="17" fillId="2" borderId="0" xfId="3" applyFont="1" applyFill="1" applyBorder="1" applyAlignment="1">
      <alignment vertical="center" wrapText="1"/>
    </xf>
    <xf numFmtId="164" fontId="11" fillId="4" borderId="11" xfId="1" applyNumberFormat="1" applyFont="1" applyFill="1" applyBorder="1" applyAlignment="1">
      <alignment horizontal="left" vertical="center" wrapText="1"/>
    </xf>
    <xf numFmtId="164" fontId="11" fillId="4" borderId="6" xfId="1" applyNumberFormat="1" applyFont="1" applyFill="1" applyBorder="1" applyAlignment="1">
      <alignment horizontal="left" vertical="center" wrapText="1"/>
    </xf>
    <xf numFmtId="164" fontId="11" fillId="4" borderId="5" xfId="1" applyNumberFormat="1" applyFont="1" applyFill="1" applyBorder="1" applyAlignment="1">
      <alignment horizontal="left" vertical="center" wrapText="1"/>
    </xf>
    <xf numFmtId="164" fontId="11" fillId="4" borderId="11" xfId="1" applyNumberFormat="1" applyFont="1" applyFill="1" applyBorder="1" applyAlignment="1">
      <alignment horizontal="left" vertical="top" wrapText="1"/>
    </xf>
    <xf numFmtId="164" fontId="11" fillId="4" borderId="6" xfId="1" applyNumberFormat="1" applyFont="1" applyFill="1" applyBorder="1" applyAlignment="1">
      <alignment horizontal="left" vertical="top" wrapText="1"/>
    </xf>
    <xf numFmtId="164" fontId="11" fillId="4" borderId="5" xfId="1" applyNumberFormat="1" applyFont="1" applyFill="1" applyBorder="1" applyAlignment="1">
      <alignment horizontal="left" vertical="top" wrapText="1"/>
    </xf>
    <xf numFmtId="0" fontId="16" fillId="2" borderId="0" xfId="0" applyFont="1" applyFill="1" applyAlignment="1">
      <alignment horizontal="left"/>
    </xf>
    <xf numFmtId="0" fontId="5" fillId="4" borderId="11" xfId="0" applyFont="1" applyFill="1" applyBorder="1" applyAlignment="1">
      <alignment horizontal="left" wrapText="1"/>
    </xf>
    <xf numFmtId="0" fontId="5" fillId="4" borderId="6" xfId="0" applyFont="1" applyFill="1" applyBorder="1" applyAlignment="1">
      <alignment horizontal="left" wrapText="1"/>
    </xf>
    <xf numFmtId="0" fontId="5" fillId="4" borderId="5" xfId="0" applyFont="1" applyFill="1" applyBorder="1" applyAlignment="1">
      <alignment horizontal="left" wrapText="1"/>
    </xf>
    <xf numFmtId="0" fontId="19" fillId="2" borderId="0" xfId="3" applyFill="1" applyBorder="1" applyAlignment="1">
      <alignment vertical="center" wrapText="1"/>
    </xf>
    <xf numFmtId="0" fontId="5" fillId="0" borderId="13" xfId="0" applyFont="1" applyBorder="1" applyAlignment="1">
      <alignment wrapText="1"/>
    </xf>
    <xf numFmtId="0" fontId="5" fillId="0" borderId="12" xfId="0" applyFont="1" applyBorder="1" applyAlignment="1">
      <alignment wrapText="1"/>
    </xf>
    <xf numFmtId="0" fontId="23" fillId="0" borderId="0" xfId="0" applyFont="1" applyAlignment="1">
      <alignment horizontal="left" vertical="top" wrapText="1"/>
    </xf>
    <xf numFmtId="0" fontId="5" fillId="0" borderId="0" xfId="1" applyNumberFormat="1" applyFont="1" applyAlignment="1">
      <alignment horizontal="center"/>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colors>
    <mruColors>
      <color rgb="FFFFFF99"/>
      <color rgb="FF0000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sheetMetadata" Target="metadata.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504825</xdr:colOff>
      <xdr:row>10</xdr:row>
      <xdr:rowOff>133350</xdr:rowOff>
    </xdr:from>
    <xdr:to>
      <xdr:col>19</xdr:col>
      <xdr:colOff>277316</xdr:colOff>
      <xdr:row>16</xdr:row>
      <xdr:rowOff>76352</xdr:rowOff>
    </xdr:to>
    <xdr:pic>
      <xdr:nvPicPr>
        <xdr:cNvPr id="2" name="Picture 1">
          <a:extLst>
            <a:ext uri="{FF2B5EF4-FFF2-40B4-BE49-F238E27FC236}">
              <a16:creationId xmlns:a16="http://schemas.microsoft.com/office/drawing/2014/main" id="{ED30B9E1-EC2B-637C-7F80-358A0D9D9E8F}"/>
            </a:ext>
          </a:extLst>
        </xdr:cNvPr>
        <xdr:cNvPicPr>
          <a:picLocks noChangeAspect="1"/>
        </xdr:cNvPicPr>
      </xdr:nvPicPr>
      <xdr:blipFill>
        <a:blip xmlns:r="http://schemas.openxmlformats.org/officeDocument/2006/relationships" r:embed="rId1"/>
        <a:stretch>
          <a:fillRect/>
        </a:stretch>
      </xdr:blipFill>
      <xdr:spPr>
        <a:xfrm>
          <a:off x="5343525" y="2038350"/>
          <a:ext cx="7821116" cy="1086002"/>
        </a:xfrm>
        <a:prstGeom prst="rect">
          <a:avLst/>
        </a:prstGeom>
      </xdr:spPr>
    </xdr:pic>
    <xdr:clientData/>
  </xdr:twoCellAnchor>
</xdr:wsDr>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OnLoad="1" refreshedBy="McClain, Maggie" refreshedDate="45407.615596296295" backgroundQuery="1" createdVersion="8" refreshedVersion="8" minRefreshableVersion="3" recordCount="0" supportSubquery="1" supportAdvancedDrill="1" xr:uid="{803A3BB4-A7C4-4EDD-9E30-CA8E065FAC1E}">
  <cacheSource type="external" connectionId="1"/>
  <cacheFields count="5">
    <cacheField name="[Measures].[Quantity Level 07]" caption="Quantity Level 07" numFmtId="0" hierarchy="110" level="32767"/>
    <cacheField name="[Budget Projection].[Projection].[Projection]" caption="Projection" numFmtId="0" hierarchy="45" level="1">
      <sharedItems containsSemiMixedTypes="0" containsString="0"/>
    </cacheField>
    <cacheField name="[Account].[Segment 3].[Segment 3]" caption="Segment 3" numFmtId="0" hierarchy="19" level="1">
      <sharedItems count="42">
        <s v="[Account].[Segment 3].&amp;[00]" c="00 -  UNDEFINED"/>
        <s v="[Account].[Segment 3].&amp;[10]" c="10 -  ASSESSOR"/>
        <s v="[Account].[Segment 3].&amp;[11]" c="11 -  ATTORNEY"/>
        <s v="[Account].[Segment 3].&amp;[12]" c="12 -  CIVIL RIGHTS"/>
        <s v="[Account].[Segment 3].&amp;[13]" c="13 -  CLERK"/>
        <s v="[Account].[Segment 3].&amp;[14]" c="14 -  COMMON COUNCIL"/>
        <s v="[Account].[Segment 3].&amp;[15]" c="15 -  FINANCE"/>
        <s v="[Account].[Segment 3].&amp;[16]" c="16 -  HUMAN RESOURCES"/>
        <s v="[Account].[Segment 3].&amp;[17]" c="17 -  INFORMATION TECHNOLOGY"/>
        <s v="[Account].[Segment 3].&amp;[19]" c="19 -  MAYOR"/>
        <s v="[Account].[Segment 3].&amp;[20]" c="20 -  MUNICIPAL COURT"/>
        <s v="[Account].[Segment 3].&amp;[22]" c="22 -  EMPLOYEE ASSISTANCE PROGRAM"/>
        <s v="[Account].[Segment 3].&amp;[30]" c="30 -  FIRE"/>
        <s v="[Account].[Segment 3].&amp;[31]" c="31 -  POLICE"/>
        <s v="[Account].[Segment 3].&amp;[32]" c="32 -  PUBLIC HEALTH MADISON DANE"/>
        <s v="[Account].[Segment 3].&amp;[33]" c="33 -  OFFICE OF INDEPENDENT MONITOR"/>
        <s v="[Account].[Segment 3].&amp;[40]" c="40 -  ENGINEERING"/>
        <s v="[Account].[Segment 3].&amp;[41]" c="41 -  FLEET SERVICES"/>
        <s v="[Account].[Segment 3].&amp;[42]" c="42 -  LANDFILL"/>
        <s v="[Account].[Segment 3].&amp;[43]" c="43 -  TRANSPORTATION"/>
        <s v="[Account].[Segment 3].&amp;[44]" c="44 -  STREETS"/>
        <s v="[Account].[Segment 3].&amp;[45]" c="45 -  TRAFFIC ENGINEERING"/>
        <s v="[Account].[Segment 3].&amp;[50]" c="50 -  LIBRARY"/>
        <s v="[Account].[Segment 3].&amp;[51]" c="51 -  PARKS"/>
        <s v="[Account].[Segment 3].&amp;[60]" c="60 -  BUILDING INSPECTION"/>
        <s v="[Account].[Segment 3].&amp;[62]" c="62 -  COMMUNITY DEVELOPMENT"/>
        <s v="[Account].[Segment 3].&amp;[63]" c="63 -  ECONOMIC DEVELOPMENT"/>
        <s v="[Account].[Segment 3].&amp;[64]" c="64 -  PCED OFFICE OF DIRECTOR"/>
        <s v="[Account].[Segment 3].&amp;[65]" c="65 -  PLANNING"/>
        <s v="[Account].[Segment 3].&amp;[66]" c="66 -  TAX INCREMENT FINANCING"/>
        <s v="[Account].[Segment 3].&amp;[75]" c="75 -  INSURANCE"/>
        <s v="[Account].[Segment 3].&amp;[76]" c="76 -  WORKERS COMPENSATION"/>
        <s v="[Account].[Segment 3].&amp;[80]" c="80 -  MONONA TERRACE COMM CONV CTR"/>
        <s v="[Account].[Segment 3].&amp;[81]" c="81 -  GOLF COURSES"/>
        <s v="[Account].[Segment 3].&amp;[82]" c="82 -  PARKING"/>
        <s v="[Account].[Segment 3].&amp;[83]" c="83 -  SEWER"/>
        <s v="[Account].[Segment 3].&amp;[84]" c="84 -  STORMWATER"/>
        <s v="[Account].[Segment 3].&amp;[85]" c="85 -  METRO TRANSIT"/>
        <s v="[Account].[Segment 3].&amp;[86]" c="86 -  WATER"/>
        <s v="[Account].[Segment 3].&amp;[90]" c="90 -  BUSINESS IMPROVEMENT DISTRICT"/>
        <s v="[Account].[Segment 3].&amp;[91]" c="91 -  CDA REDEVELOPMENT"/>
        <s v="[Account].[Segment 3].&amp;[92]" c="92 -  CDA HOUSING OPERATIONS"/>
      </sharedItems>
    </cacheField>
    <cacheField name="[Measures].[Detail Level 07]" caption="Detail Level 07" numFmtId="0" hierarchy="95" level="32767"/>
    <cacheField name="[Budget Detail].[Job Class].[Job Class]" caption="Job Class" numFmtId="0" hierarchy="38" level="1">
      <sharedItems count="605">
        <s v="[Budget Detail].[Job Class].&amp;[A001 - DETECTIVE 1-11]" c="A001 - DETECTIVE 1-11"/>
        <s v="[Budget Detail].[Job Class].&amp;[A003 - POLICE INVESTIGATOR-11]" c="A003 - POLICE INVESTIGATOR-11"/>
        <s v="[Budget Detail].[Job Class].&amp;[A004 - POLICE OFFICER-11]" c="A004 - POLICE OFFICER-11"/>
        <s v="[Budget Detail].[Job Class].&amp;[A005 - POLICE SGT-11]" c="A005 - POLICE SGT-11"/>
        <s v="[Budget Detail].[Job Class].&amp;[A006 - DETECTIVE SERGEANT]" c="A006 - DETECTIVE SERGEANT"/>
        <s v="[Budget Detail].[Job Class].&amp;[B001 - ASST POLICE CHIEF-12]" c="B001 - ASST POLICE CHIEF-12"/>
        <s v="[Budget Detail].[Job Class].&amp;[B003 - POLICE CAPT-12]" c="B003 - POLICE CAPT-12"/>
        <s v="[Budget Detail].[Job Class].&amp;[B004 - POLICE LT.-12]" c="B004 - POLICE LT.-12"/>
        <s v="[Budget Detail].[Job Class].&amp;[C001 - FIRE APPARATUS ENGR-13]" c="C001 - FIRE APPARATUS ENGR-13"/>
        <s v="[Budget Detail].[Job Class].&amp;[C002 - FIRE APPARATUS ENGR 2-13]" c="C002 - FIRE APPARATUS ENGR 2-13"/>
        <s v="[Budget Detail].[Job Class].&amp;[C003 - FIRE CAPT-13]" c="C003 - FIRE CAPT-13"/>
        <s v="[Budget Detail].[Job Class].&amp;[C010 - FIRE LIEUTENANT-13]" c="C010 - FIRE LIEUTENANT-13"/>
        <s v="[Budget Detail].[Job Class].&amp;[C012 - FIREFIGHTER-13]" c="C012 - FIREFIGHTER-13"/>
        <s v="[Budget Detail].[Job Class].&amp;[C013 - FIREFIGHTER PARAMEDIC-13]" c="C013 - FIREFIGHTER PARAMEDIC-13"/>
        <s v="[Budget Detail].[Job Class].&amp;[C014 - FIREFIGHTER/PARAMEDIC 2-13]" c="C014 - FIREFIGHTER/PARAMEDIC 2-13"/>
        <s v="[Budget Detail].[Job Class].&amp;[D001 - DEPUTY FIRE CHIEF-14]" c="D001 - DEPUTY FIRE CHIEF-14"/>
        <s v="[Budget Detail].[Job Class].&amp;[D002 - DIVISION FIRE CHIEF-14]" c="D002 - DIVISION FIRE CHIEF-14"/>
        <s v="[Budget Detail].[Job Class].&amp;[D003 - FIRE CHIEF-ASST-14]" c="D003 - FIRE CHIEF-ASST-14"/>
        <s v="[Budget Detail].[Job Class].&amp;[E002 - AUTO MAINT WKR 2-15]" c="E002 - AUTO MAINT WKR 2-15"/>
        <s v="[Budget Detail].[Job Class].&amp;[E004 - CONSTRUCT INSP 1-15]" c="E004 - CONSTRUCT INSP 1-15"/>
        <s v="[Budget Detail].[Job Class].&amp;[E005 - CONSTRUCT INSP 2-15]" c="E005 - CONSTRUCT INSP 2-15"/>
        <s v="[Budget Detail].[Job Class].&amp;[E007 - CUSTODIAL WORKER 2-15]" c="E007 - CUSTODIAL WORKER 2-15"/>
        <s v="[Budget Detail].[Job Class].&amp;[E008 - CUSTODIAL WORKER 3-15]" c="E008 - CUSTODIAL WORKER 3-15"/>
        <s v="[Budget Detail].[Job Class].&amp;[E011 - ENGR FIELD AIDE-15]" c="E011 - ENGR FIELD AIDE-15"/>
        <s v="[Budget Detail].[Job Class].&amp;[E015 - ENGR OPER MAINT WKR-15]" c="E015 - ENGR OPER MAINT WKR-15"/>
        <s v="[Budget Detail].[Job Class].&amp;[E016 - FACILITY MAINT WKR-15]" c="E016 - FACILITY MAINT WKR-15"/>
        <s v="[Budget Detail].[Job Class].&amp;[E017 - FLEET PARTS TECH-15]" c="E017 - FLEET PARTS TECH-15"/>
        <s v="[Budget Detail].[Job Class].&amp;[E018 - FLEET SERVICE PARTS LDWKR-15]" c="E018 - FLEET SERVICE PARTS LDWKR-15"/>
        <s v="[Budget Detail].[Job Class].&amp;[E019 - FLEET TECH-15]" c="E019 - FLEET TECH-15"/>
        <s v="[Budget Detail].[Job Class].&amp;[E020 - FLEET TIRE TECH-15]" c="E020 - FLEET TIRE TECH-15"/>
        <s v="[Budget Detail].[Job Class].&amp;[E022 - MAINT MECH 1-15]" c="E022 - MAINT MECH 1-15"/>
        <s v="[Budget Detail].[Job Class].&amp;[E023 - MAINT MECH 2-15]" c="E023 - MAINT MECH 2-15"/>
        <s v="[Budget Detail].[Job Class].&amp;[E024 - MASTER AUTO BODY TEC-15]" c="E024 - MASTER AUTO BODY TEC-15"/>
        <s v="[Budget Detail].[Job Class].&amp;[E025 - OPERATING ASST-15]" c="E025 - OPERATING ASST-15"/>
        <s v="[Budget Detail].[Job Class].&amp;[E026 - OPERATING MAINT WKR-15]" c="E026 - OPERATING MAINT WKR-15"/>
        <s v="[Budget Detail].[Job Class].&amp;[E027 - OPERATIONS CLERK-15]" c="E027 - OPERATIONS CLERK-15"/>
        <s v="[Budget Detail].[Job Class].&amp;[E030 - SMO 1-15]" c="E030 - SMO 1-15"/>
        <s v="[Budget Detail].[Job Class].&amp;[E031 - SMO 2-15]" c="E031 - SMO 2-15"/>
        <s v="[Budget Detail].[Job Class].&amp;[E032 - SMO 3-15]" c="E032 - SMO 3-15"/>
        <s v="[Budget Detail].[Job Class].&amp;[E033 - SSMO 1-15]" c="E033 - SSMO 1-15"/>
        <s v="[Budget Detail].[Job Class].&amp;[E034 - SSMO 2-15]" c="E034 - SSMO 2-15"/>
        <s v="[Budget Detail].[Job Class].&amp;[E035 - SSMO 3-15]" c="E035 - SSMO 3-15"/>
        <s v="[Budget Detail].[Job Class].&amp;[E036 - SSMW 1-15]" c="E036 - SSMW 1-15"/>
        <s v="[Budget Detail].[Job Class].&amp;[E038 - SSMW 2-15]" c="E038 - SSMW 2-15"/>
        <s v="[Budget Detail].[Job Class].&amp;[E040 - SURVEYOR 1-15]" c="E040 - SURVEYOR 1-15"/>
        <s v="[Budget Detail].[Job Class].&amp;[E042 - CCTV INSPEC TECH]" c="E042 - CCTV INSPEC TECH"/>
        <s v="[Budget Detail].[Job Class].&amp;[E043 - S/D MAINT TECH 1]" c="E043 - S/D MAINT TECH 1"/>
        <s v="[Budget Detail].[Job Class].&amp;[E044 - S/D MAINT TECH 2]" c="E044 - S/D MAINT TECH 2"/>
        <s v="[Budget Detail].[Job Class].&amp;[E045 - ENGR OPR LDWKR 1-15]" c="E045 - ENGR OPR LDWKR 1-15"/>
        <s v="[Budget Detail].[Job Class].&amp;[E046 - ENGR OPR LDWKR 2-15]" c="E046 - ENGR OPR LDWKR 2-15"/>
        <s v="[Budget Detail].[Job Class].&amp;[E047 - ENGR OPR LDWKR 3-15]" c="E047 - ENGR OPR LDWKR 3-15"/>
        <s v="[Budget Detail].[Job Class].&amp;[E048 - FLEET MAINT PROG ADMIN-15]" c="E048 - FLEET MAINT PROG ADMIN-15"/>
        <s v="[Budget Detail].[Job Class].&amp;[E049 - AUTO WORKER-15-H]" c="E049 - AUTO WORKER-15-H"/>
        <s v="[Budget Detail].[Job Class].&amp;[E052 - LIB FACILITY &amp; MAINT COORD-15]" c="E052 - LIB FACILITY &amp; MAINT COORD-15"/>
        <s v="[Budget Detail].[Job Class].&amp;[E053 - PUB WKS LABORER-15]" c="E053 - PUB WKS LABORER-15"/>
        <s v="[Budget Detail].[Job Class].&amp;[E054 - CUSTODIAL WORKER 2-15 PT]" c="E054 - CUSTODIAL WORKER 2-15 PT"/>
        <s v="[Budget Detail].[Job Class].&amp;[E055 - STREETS OPER LEADWORKER-15]" c="E055 - STREETS OPER LEADWORKER-15"/>
        <s v="[Budget Detail].[Job Class].&amp;[F001 - ARBORIST 1-16]" c="F001 - ARBORIST 1-16"/>
        <s v="[Budget Detail].[Job Class].&amp;[F002 - ARBORIST 2-16]" c="F002 - ARBORIST 2-16"/>
        <s v="[Budget Detail].[Job Class].&amp;[F006 - ASSESS TECH 1-16]" c="F006 - ASSESS TECH 1-16"/>
        <s v="[Budget Detail].[Job Class].&amp;[F007 - ASSESS TECH 2-16]" c="F007 - ASSESS TECH 2-16"/>
        <s v="[Budget Detail].[Job Class].&amp;[F009 - AUTO MECH-16]" c="F009 - AUTO MECH-16"/>
        <s v="[Budget Detail].[Job Class].&amp;[F012 - BUYER 1-16]" c="F012 - BUYER 1-16"/>
        <s v="[Budget Detail].[Job Class].&amp;[F013 - BUYER 2-16]" c="F013 - BUYER 2-16"/>
        <s v="[Budget Detail].[Job Class].&amp;[F015 - CEMETERY OPRS LDWKR-16]" c="F015 - CEMETERY OPRS LDWKR-16"/>
        <s v="[Budget Detail].[Job Class].&amp;[F016 - CIVIL TECH 1-16]" c="F016 - CIVIL TECH 1-16"/>
        <s v="[Budget Detail].[Job Class].&amp;[F017 - CIVIL TECH 2-16]" c="F017 - CIVIL TECH 2-16"/>
        <s v="[Budget Detail].[Job Class].&amp;[F018 - CODE ENFORCE OFF 1-16]" c="F018 - CODE ENFORCE OFF 1-16"/>
        <s v="[Budget Detail].[Job Class].&amp;[F019 - CODE ENFORCE OFF 2-16]" c="F019 - CODE ENFORCE OFF 2-16"/>
        <s v="[Budget Detail].[Job Class].&amp;[F020 - CODE ENFORCE OFF 3-16]" c="F020 - CODE ENFORCE OFF 3-16"/>
        <s v="[Budget Detail].[Job Class].&amp;[F022 - COM OPER LDWKR-16]" c="F022 - COM OPER LDWKR-16"/>
        <s v="[Budget Detail].[Job Class].&amp;[F026 - COMMUNIC TECH 1-16]" c="F026 - COMMUNIC TECH 1-16"/>
        <s v="[Budget Detail].[Job Class].&amp;[F027 - COMMUNIC TECH 2-16]" c="F027 - COMMUNIC TECH 2-16"/>
        <s v="[Budget Detail].[Job Class].&amp;[F028 - COMMUNICATION WKR-16]" c="F028 - COMMUNICATION WKR-16"/>
        <s v="[Budget Detail].[Job Class].&amp;[F030 - CONS CURATOR ASST-16]" c="F030 - CONS CURATOR ASST-16"/>
        <s v="[Budget Detail].[Job Class].&amp;[F035 - CONSERVATION TECH-16]" c="F035 - CONSERVATION TECH-16"/>
        <s v="[Budget Detail].[Job Class].&amp;[F037 - CROSS CONNECT CTRL INSPEC-16]" c="F037 - CROSS CONNECT CTRL INSPEC-16"/>
        <s v="[Budget Detail].[Job Class].&amp;[F038 - CUSTODIAL SERV COORD-16]" c="F038 - CUSTODIAL SERV COORD-16"/>
        <s v="[Budget Detail].[Job Class].&amp;[F039 - CUSTODIAL WKR 1-16]" c="F039 - CUSTODIAL WKR 1-16"/>
        <s v="[Budget Detail].[Job Class].&amp;[F040 - CUSTODIAL WKR 2-16]" c="F040 - CUSTODIAL WKR 2-16"/>
        <s v="[Budget Detail].[Job Class].&amp;[F042 - DISPATCHER-16]" c="F042 - DISPATCHER-16"/>
        <s v="[Budget Detail].[Job Class].&amp;[F043 - ELEC/HEAT INSPECTOR-16]" c="F043 - ELEC/HEAT INSPECTOR-16"/>
        <s v="[Budget Detail].[Job Class].&amp;[F046 - ELEVATOR CODE ENFC OFF 1-16]" c="F046 - ELEVATOR CODE ENFC OFF 1-16"/>
        <s v="[Budget Detail].[Job Class].&amp;[F047 - ELEVATOR CODE ENFC OFF 2-16]" c="F047 - ELEVATOR CODE ENFC OFF 2-16"/>
        <s v="[Budget Detail].[Job Class].&amp;[F049 - ENGR AIDE 1-16]" c="F049 - ENGR AIDE 1-16"/>
        <s v="[Budget Detail].[Job Class].&amp;[F052 - ENGR PROG SPEC 1-16]" c="F052 - ENGR PROG SPEC 1-16"/>
        <s v="[Budget Detail].[Job Class].&amp;[F053 - ENGR PROG SPEC 2-16]" c="F053 - ENGR PROG SPEC 2-16"/>
        <s v="[Budget Detail].[Job Class].&amp;[F054 - EQPT OPR 1-16]" c="F054 - EQPT OPR 1-16"/>
        <s v="[Budget Detail].[Job Class].&amp;[F055 - EQPT OPR 2-16]" c="F055 - EQPT OPR 2-16"/>
        <s v="[Budget Detail].[Job Class].&amp;[F056 - EQPT OPR 3-16]" c="F056 - EQPT OPR 3-16"/>
        <s v="[Budget Detail].[Job Class].&amp;[F058 - FACILITY MAINT WKR-16]" c="F058 - FACILITY MAINT WKR-16"/>
        <s v="[Budget Detail].[Job Class].&amp;[F060 - FIELD SERV REP 1-16]" c="F060 - FIELD SERV REP 1-16"/>
        <s v="[Budget Detail].[Job Class].&amp;[F061 - FIELD SERV REP 2-16]" c="F061 - FIELD SERV REP 2-16"/>
        <s v="[Budget Detail].[Job Class].&amp;[F062 - FIELD SERV REP 3-16]" c="F062 - FIELD SERV REP 3-16"/>
        <s v="[Budget Detail].[Job Class].&amp;[F063 - FIELD SERVICE ANALYST-16]" c="F063 - FIELD SERVICE ANALYST-16"/>
        <s v="[Budget Detail].[Job Class].&amp;[F064 - FIRE CODE ENFORCE 1-16]" c="F064 - FIRE CODE ENFORCE 1-16"/>
        <s v="[Budget Detail].[Job Class].&amp;[F065 - FIRE CODE ENFORCE 2-16]" c="F065 - FIRE CODE ENFORCE 2-16"/>
        <s v="[Budget Detail].[Job Class].&amp;[F066 - FIRE CODE ENFORCE 3-16]" c="F066 - FIRE CODE ENFORCE 3-16"/>
        <s v="[Budget Detail].[Job Class].&amp;[F067 - FIRE CODE ENFORCE 4-16]" c="F067 - FIRE CODE ENFORCE 4-16"/>
        <s v="[Budget Detail].[Job Class].&amp;[F069 - FIRE ED/ENFC OFF 2-16]" c="F069 - FIRE ED/ENFC OFF 2-16"/>
        <s v="[Budget Detail].[Job Class].&amp;[F071 - FORESTRY SPEC-16]" c="F071 - FORESTRY SPEC-16"/>
        <s v="[Budget Detail].[Job Class].&amp;[F073 - GARDENER-16]" c="F073 - GARDENER-16"/>
        <s v="[Budget Detail].[Job Class].&amp;[F074 - GARDENER-LEAD-16]" c="F074 - GARDENER-LEAD-16"/>
        <s v="[Budget Detail].[Job Class].&amp;[F075 - GREENSKEEPER 1-16]" c="F075 - GREENSKEEPER 1-16"/>
        <s v="[Budget Detail].[Job Class].&amp;[F076 - GREENSKEEPER 2-16]" c="F076 - GREENSKEEPER 2-16"/>
        <s v="[Budget Detail].[Job Class].&amp;[F077 - GREENSKEEPER 3-16]" c="F077 - GREENSKEEPER 3-16"/>
        <s v="[Budget Detail].[Job Class].&amp;[F078 - HORTICULTURIST-16]" c="F078 - HORTICULTURIST-16"/>
        <s v="[Budget Detail].[Job Class].&amp;[F079 - HSG MAINT WKR-16]" c="F079 - HSG MAINT WKR-16"/>
        <s v="[Budget Detail].[Job Class].&amp;[F086 - M.T. COMMAND CTR OPER-16]" c="F086 - M.T. COMMAND CTR OPER-16"/>
        <s v="[Budget Detail].[Job Class].&amp;[F087 - M.T. OPER LDWKR-16]" c="F087 - M.T. OPER LDWKR-16"/>
        <s v="[Budget Detail].[Job Class].&amp;[F088 - M.T. OPERS WKR-16]" c="F088 - M.T. OPERS WKR-16"/>
        <s v="[Budget Detail].[Job Class].&amp;[F089 - M.T. TECH SERVS SPEC 1-16]" c="F089 - M.T. TECH SERVS SPEC 1-16"/>
        <s v="[Budget Detail].[Job Class].&amp;[F090 - M.T. TECH SERVS SPEC 2-16]" c="F090 - M.T. TECH SERVS SPEC 2-16"/>
        <s v="[Budget Detail].[Job Class].&amp;[F092 - MAINT ELECTR 1-16]" c="F092 - MAINT ELECTR 1-16"/>
        <s v="[Budget Detail].[Job Class].&amp;[F093 - MAINT MECH 1-16]" c="F093 - MAINT MECH 1-16"/>
        <s v="[Budget Detail].[Job Class].&amp;[F094 - MAINT MECH 2-16]" c="F094 - MAINT MECH 2-16"/>
        <s v="[Budget Detail].[Job Class].&amp;[F095 - MAINT PAINTER-16]" c="F095 - MAINT PAINTER-16"/>
        <s v="[Budget Detail].[Job Class].&amp;[F096 - MAINT WORKER-16]" c="F096 - MAINT WORKER-16"/>
        <s v="[Budget Detail].[Job Class].&amp;[F098 - MASTER MECHANIC-16]" c="F098 - MASTER MECHANIC-16"/>
        <s v="[Budget Detail].[Job Class].&amp;[F099 - OPERATIONS CLERK-16]" c="F099 - OPERATIONS CLERK-16"/>
        <s v="[Budget Detail].[Job Class].&amp;[F100 - PKG CASHIER-16]" c="F100 - PKG CASHIER-16"/>
        <s v="[Budget Detail].[Job Class].&amp;[F102 - PKG ENFC LDWKR-16]" c="F102 - PKG ENFC LDWKR-16"/>
        <s v="[Budget Detail].[Job Class].&amp;[F104 - PKG ENFC OFF-16]" c="F104 - PKG ENFC OFF-16"/>
        <s v="[Budget Detail].[Job Class].&amp;[F106 - PKG EQUIP MECH-16]" c="F106 - PKG EQUIP MECH-16"/>
        <s v="[Budget Detail].[Job Class].&amp;[F107 - PKG EQUIP TECH 1-16]" c="F107 - PKG EQUIP TECH 1-16"/>
        <s v="[Budget Detail].[Job Class].&amp;[F109 - PKG MAINT WKR 1-16]" c="F109 - PKG MAINT WKR 1-16"/>
        <s v="[Budget Detail].[Job Class].&amp;[F110 - PKG MAINT WKR 2-16]" c="F110 - PKG MAINT WKR 2-16"/>
        <s v="[Budget Detail].[Job Class].&amp;[F111 - PKG REVENUE LDWKR-16]" c="F111 - PKG REVENUE LDWKR-16"/>
        <s v="[Budget Detail].[Job Class].&amp;[F112 - PKG SERVICE WKR-16]" c="F112 - PKG SERVICE WKR-16"/>
        <s v="[Budget Detail].[Job Class].&amp;[F113 - PKG TECH AIDE-16]" c="F113 - PKG TECH AIDE-16"/>
        <s v="[Budget Detail].[Job Class].&amp;[F115 - PKS EQUIP MECH 1-16]" c="F115 - PKS EQUIP MECH 1-16"/>
        <s v="[Budget Detail].[Job Class].&amp;[F116 - PKS EQUIP MECH 2-16]" c="F116 - PKS EQUIP MECH 2-16"/>
        <s v="[Budget Detail].[Job Class].&amp;[F117 - PKS MAINT MECHANIC-16]" c="F117 - PKS MAINT MECHANIC-16"/>
        <s v="[Budget Detail].[Job Class].&amp;[F118 - PKS MAINT WKR-16]" c="F118 - PKS MAINT WKR-16"/>
        <s v="[Budget Detail].[Job Class].&amp;[F119 - PKS OPR LDWKR-16]" c="F119 - PKS OPR LDWKR-16"/>
        <s v="[Budget Detail].[Job Class].&amp;[F120 - PLAN REVIEW SPEC 1-16]" c="F120 - PLAN REVIEW SPEC 1-16"/>
        <s v="[Budget Detail].[Job Class].&amp;[F121 - PLAN REVIEW SPEC 2-16]" c="F121 - PLAN REVIEW SPEC 2-16"/>
        <s v="[Budget Detail].[Job Class].&amp;[F122 - PLAN REVIEW SPEC 3-16]" c="F122 - PLAN REVIEW SPEC 3-16"/>
        <s v="[Budget Detail].[Job Class].&amp;[F124 - PLAYGROUND TECH-16]" c="F124 - PLAYGROUND TECH-16"/>
        <s v="[Budget Detail].[Job Class].&amp;[F125 - PLUMB/HEAT INSPECTOR-16]" c="F125 - PLUMB/HEAT INSPECTOR-16"/>
        <s v="[Budget Detail].[Job Class].&amp;[F127 - PROPERTY APPRAISER 1-16]" c="F127 - PROPERTY APPRAISER 1-16"/>
        <s v="[Budget Detail].[Job Class].&amp;[F128 - PROPERTY APPRAISER 2-16]" c="F128 - PROPERTY APPRAISER 2-16"/>
        <s v="[Budget Detail].[Job Class].&amp;[F129 - PROPERTY APPRAISER 3-16]" c="F129 - PROPERTY APPRAISER 3-16"/>
        <s v="[Budget Detail].[Job Class].&amp;[F130 - PROPERTY APPRAISER 4-16]" c="F130 - PROPERTY APPRAISER 4-16"/>
        <s v="[Budget Detail].[Job Class].&amp;[F132 - PROPERTY CODE INSP 1-16]" c="F132 - PROPERTY CODE INSP 1-16"/>
        <s v="[Budget Detail].[Job Class].&amp;[F134 - PUB WKS LEADWKR-16]" c="F134 - PUB WKS LEADWKR-16"/>
        <s v="[Budget Detail].[Job Class].&amp;[F135 - PUB WKS MAINT WKR 1-16]" c="F135 - PUB WKS MAINT WKR 1-16"/>
        <s v="[Budget Detail].[Job Class].&amp;[F136 - PUB WKS MAINT WKR 2-16]" c="F136 - PUB WKS MAINT WKR 2-16"/>
        <s v="[Budget Detail].[Job Class].&amp;[F137 - PUB WKS MAINT WKR 3-16]" c="F137 - PUB WKS MAINT WKR 3-16"/>
        <s v="[Budget Detail].[Job Class].&amp;[F140 - SECTION 8 INSPECTOR-16]" c="F140 - SECTION 8 INSPECTOR-16"/>
        <s v="[Budget Detail].[Job Class].&amp;[F142 - SIGN PAINTER-16]" c="F142 - SIGN PAINTER-16"/>
        <s v="[Budget Detail].[Job Class].&amp;[F143 - STREET VENDING MONITOR-16]" c="F143 - STREET VENDING MONITOR-16"/>
        <s v="[Budget Detail].[Job Class].&amp;[F151 - TRAFF CONT MAINT WKR-16]" c="F151 - TRAFF CONT MAINT WKR-16"/>
        <s v="[Budget Detail].[Job Class].&amp;[F153 - TRAFF OPER LDWKR-16]" c="F153 - TRAFF OPER LDWKR-16"/>
        <s v="[Budget Detail].[Job Class].&amp;[F154 - TRAFF SIG ELECTR 1-16]" c="F154 - TRAFF SIG ELECTR 1-16"/>
        <s v="[Budget Detail].[Job Class].&amp;[F155 - TRAFF SIG ELECTR 2-16]" c="F155 - TRAFF SIG ELECTR 2-16"/>
        <s v="[Budget Detail].[Job Class].&amp;[F156 - TRAFF SIG MAINT WKR-16]" c="F156 - TRAFF SIG MAINT WKR-16"/>
        <s v="[Budget Detail].[Job Class].&amp;[F161 - WATER ONE CALL COORD-16]" c="F161 - WATER ONE CALL COORD-16"/>
        <s v="[Budget Detail].[Job Class].&amp;[F165 - WATER UTIL OPR LDWKR-16]" c="F165 - WATER UTIL OPR LDWKR-16"/>
        <s v="[Budget Detail].[Job Class].&amp;[F167 - WATERWKS OPR 1-16]" c="F167 - WATERWKS OPR 1-16"/>
        <s v="[Budget Detail].[Job Class].&amp;[F169 - WELDER-16]" c="F169 - WELDER-16"/>
        <s v="[Budget Detail].[Job Class].&amp;[F172 - WGTS MEASURES INSP 3-16]" c="F172 - WGTS MEASURES INSP 3-16"/>
        <s v="[Budget Detail].[Job Class].&amp;[F173 - ZONING ADMIN ASST-16]" c="F173 - ZONING ADMIN ASST-16"/>
        <s v="[Budget Detail].[Job Class].&amp;[F175 - ZONING CODE OFF 2-16]" c="F175 - ZONING CODE OFF 2-16"/>
        <s v="[Budget Detail].[Job Class].&amp;[F176 - CUSTODIAL WKR 2-16 PT]" c="F176 - CUSTODIAL WKR 2-16 PT"/>
        <s v="[Budget Detail].[Job Class].&amp;[F177 - GARDENER-16  PT]" c="F177 - GARDENER-16  PT"/>
        <s v="[Budget Detail].[Job Class].&amp;[F179 - MAINT MECH 1-16  PT]" c="F179 - MAINT MECH 1-16  PT"/>
        <s v="[Budget Detail].[Job Class].&amp;[F180 - PKG CASHIER-16 PT]" c="F180 - PKG CASHIER-16 PT"/>
        <s v="[Budget Detail].[Job Class].&amp;[F181 - PKG REVENUE LDWKR-16 PT]" c="F181 - PKG REVENUE LDWKR-16 PT"/>
        <s v="[Budget Detail].[Job Class].&amp;[F184 - WGTS MEASURES INSP 3-16 PT]" c="F184 - WGTS MEASURES INSP 3-16 PT"/>
        <s v="[Budget Detail].[Job Class].&amp;[F185 - ECONOMIC DEVELOPMENT PROG COOR]" c="F185 - ECONOMIC DEVELOPMENT PROG COOR"/>
        <s v="[Budget Detail].[Job Class].&amp;[F189 - TRAFF SYS/NET SPEC]" c="F189 - TRAFF SYS/NET SPEC"/>
        <s v="[Budget Detail].[Job Class].&amp;[F190 - PROPERTY CODE INSP 3-16]" c="F190 - PROPERTY CODE INSP 3-16"/>
        <s v="[Budget Detail].[Job Class].&amp;[F192 - POLICE PROPERTY CLK 1-16]" c="F192 - POLICE PROPERTY CLK 1-16"/>
        <s v="[Budget Detail].[Job Class].&amp;[F193 - POLICE PROPERTY CLK 2-16]" c="F193 - POLICE PROPERTY CLK 2-16"/>
        <s v="[Budget Detail].[Job Class].&amp;[F194 - COMM PARA 1-16]" c="F194 - COMM PARA 1-16"/>
        <s v="[Budget Detail].[Job Class].&amp;[F195 - COMM PARA 2-16]" c="F195 - COMM PARA 2-16"/>
        <s v="[Budget Detail].[Job Class].&amp;[F196 - PKS RANGER LDWKR-16]" c="F196 - PKS RANGER LDWKR-16"/>
        <s v="[Budget Detail].[Job Class].&amp;[F197 - PKS RANGER-16]" c="F197 - PKS RANGER-16"/>
        <s v="[Budget Detail].[Job Class].&amp;[F201 - WATER CIVIL TECH 2-16]" c="F201 - WATER CIVIL TECH 2-16"/>
        <s v="[Budget Detail].[Job Class].&amp;[F202 - WATER CIVIL TECH 3-16]" c="F202 - WATER CIVIL TECH 3-16"/>
        <s v="[Budget Detail].[Job Class].&amp;[F205 - PARKS WORKER-16]" c="F205 - PARKS WORKER-16"/>
        <s v="[Budget Detail].[Job Class].&amp;[F206 - PARKS WORKER16-PT]" c="F206 - PARKS WORKER16-PT"/>
        <s v="[Budget Detail].[Job Class].&amp;[F209 - WATER QUALITY SAMPLER 1-16]" c="F209 - WATER QUALITY SAMPLER 1-16"/>
        <s v="[Budget Detail].[Job Class].&amp;[F211 - WATER QUALITY SAMPLER 3-16]" c="F211 - WATER QUALITY SAMPLER 3-16"/>
        <s v="[Budget Detail].[Job Class].&amp;[F213 - FIELD SERVICE LDWKR 2-16]" c="F213 - FIELD SERVICE LDWKR 2-16"/>
        <s v="[Budget Detail].[Job Class].&amp;[F214 - COMM PARA 1-16-PT]" c="F214 - COMM PARA 1-16-PT"/>
        <s v="[Budget Detail].[Job Class].&amp;[F215 - WATERWKS OPR 2-16]" c="F215 - WATERWKS OPR 2-16"/>
        <s v="[Budget Detail].[Job Class].&amp;[F218 - DIGITAL MEDIA SPECIALIST-16]" c="F218 - DIGITAL MEDIA SPECIALIST-16"/>
        <s v="[Budget Detail].[Job Class].&amp;[F223 - CONTROL SYSTEMS TECH-16]" c="F223 - CONTROL SYSTEMS TECH-16"/>
        <s v="[Budget Detail].[Job Class].&amp;[F225 - CUSTOMER SERVICE AMBASSADOR]" c="F225 - CUSTOMER SERVICE AMBASSADOR"/>
        <s v="[Budget Detail].[Job Class].&amp;[F226 - CUSTOMER SVC AMBASSADOR-16 PT]" c="F226 - CUSTOMER SVC AMBASSADOR-16 PT"/>
        <s v="[Budget Detail].[Job Class].&amp;[F228 - BUILDING MAINT COORD-16]" c="F228 - BUILDING MAINT COORD-16"/>
        <s v="[Budget Detail].[Job Class].&amp;[F229 - STOREKEEPER-16]" c="F229 - STOREKEEPER-16"/>
        <s v="[Budget Detail].[Job Class].&amp;[F230 - BUYER 3-16]" c="F230 - BUYER 3-16"/>
        <s v="[Budget Detail].[Job Class].&amp;[F231 - WATER HYDRANT INSPEC-16]" c="F231 - WATER HYDRANT INSPEC-16"/>
        <s v="[Budget Detail].[Job Class].&amp;[F232 - CIVIL TECH 1-16 PT]" c="F232 - CIVIL TECH 1-16 PT"/>
        <s v="[Budget Detail].[Job Class].&amp;[G011 - ADMIN CLK 1-17]" c="G011 - ADMIN CLK 1-17"/>
        <s v="[Budget Detail].[Job Class].&amp;[G034 - MAYORAL OFF CLK-17]" c="G034 - MAYORAL OFF CLK-17"/>
        <s v="[Budget Detail].[Job Class].&amp;[G048 - PROGRAM ASST 2-17]" c="G048 - PROGRAM ASST 2-17"/>
        <s v="[Budget Detail].[Job Class].&amp;[H002 - ACCOUNTANT 1-18]" c="H002 - ACCOUNTANT 1-18"/>
        <s v="[Budget Detail].[Job Class].&amp;[H003 - ACCOUNTANT 2-18]" c="H003 - ACCOUNTANT 2-18"/>
        <s v="[Budget Detail].[Job Class].&amp;[H004 - ACCOUNTANT 3-18]" c="H004 - ACCOUNTANT 3-18"/>
        <s v="[Budget Detail].[Job Class].&amp;[H005 - ACCOUNTANT 4-18]" c="H005 - ACCOUNTANT 4-18"/>
        <s v="[Budget Detail].[Job Class].&amp;[H006 - ACCT SERVICES MGR-18]" c="H006 - ACCT SERVICES MGR-18"/>
        <s v="[Budget Detail].[Job Class].&amp;[H009 - ADMIN ANAL 3-18]" c="H009 - ADMIN ANAL 3-18"/>
        <s v="[Budget Detail].[Job Class].&amp;[H010 - ADMIN ANAL 4-18]" c="H010 - ADMIN ANAL 4-18"/>
        <s v="[Budget Detail].[Job Class].&amp;[H011 - AFF ACTION SPEC-18]" c="H011 - AFF ACTION SPEC-18"/>
        <s v="[Budget Detail].[Job Class].&amp;[H012 - ARCHITECT 1-18]" c="H012 - ARCHITECT 1-18"/>
        <s v="[Budget Detail].[Job Class].&amp;[H014 - ARCHITECT 3-18]" c="H014 - ARCHITECT 3-18"/>
        <s v="[Budget Detail].[Job Class].&amp;[H015 - ARCHITECT 4-18]" c="H015 - ARCHITECT 4-18"/>
        <s v="[Budget Detail].[Job Class].&amp;[H019 - ASST CITY ENGINEER-18]" c="H019 - ASST CITY ENGINEER-18"/>
        <s v="[Budget Detail].[Job Class].&amp;[H020 - ASST CITY TRAFFIC ENGR-18]" c="H020 - ASST CITY TRAFFIC ENGR-18"/>
        <s v="[Budget Detail].[Job Class].&amp;[H021 - ASST PKS SUPERINTENDENT-18]" c="H021 - ASST PKS SUPERINTENDENT-18"/>
        <s v="[Budget Detail].[Job Class].&amp;[H024 - BOTANICAL CENTER DIR-18]" c="H024 - BOTANICAL CENTER DIR-18"/>
        <s v="[Budget Detail].[Job Class].&amp;[H025 - BUDGET/AUDIT MGR-18]" c="H025 - BUDGET/AUDIT MGR-18"/>
        <s v="[Budget Detail].[Job Class].&amp;[H030 - CHILD CARE PROG SPEC 1-18]" c="H030 - CHILD CARE PROG SPEC 1-18"/>
        <s v="[Budget Detail].[Job Class].&amp;[H031 - CHILD CARE PROG SPEC 2-18]" c="H031 - CHILD CARE PROG SPEC 2-18"/>
        <s v="[Budget Detail].[Job Class].&amp;[H032 - CITY FORESTER-18]" c="H032 - CITY FORESTER-18"/>
        <s v="[Budget Detail].[Job Class].&amp;[H034 - COMM DEV SPEC 1-18]" c="H034 - COMM DEV SPEC 1-18"/>
        <s v="[Budget Detail].[Job Class].&amp;[H035 - COMM DEV SPEC 2-18]" c="H035 - COMM DEV SPEC 2-18"/>
        <s v="[Budget Detail].[Job Class].&amp;[H036 - COMM DEV SPEC 3-18]" c="H036 - COMM DEV SPEC 3-18"/>
        <s v="[Budget Detail].[Job Class].&amp;[H037 - COMM DEV SPEC 4-18]" c="H037 - COMM DEV SPEC 4-18"/>
        <s v="[Budget Detail].[Job Class].&amp;[H039 - COMM CO LEG ANAL-18]" c="H039 - COMM CO LEG ANAL-18"/>
        <s v="[Budget Detail].[Job Class].&amp;[H040 - COMM DEV GRTS SUPV-18]" c="H040 - COMM DEV GRTS SUPV-18"/>
        <s v="[Budget Detail].[Job Class].&amp;[H041 - COMM EVENTS COORD-18]" c="H041 - COMM EVENTS COORD-18"/>
        <s v="[Budget Detail].[Job Class].&amp;[H045 - COMMUNIC OPER SUPV-18]" c="H045 - COMMUNIC OPER SUPV-18"/>
        <s v="[Budget Detail].[Job Class].&amp;[H048 - CONS RESOURCE SUPV-18]" c="H048 - CONS RESOURCE SUPV-18"/>
        <s v="[Budget Detail].[Job Class].&amp;[H051 - CUST SERV SUPV-18]" c="H051 - CUST SERV SUPV-18"/>
        <s v="[Budget Detail].[Job Class].&amp;[H052 - DEPUTY CITY ATTY-18]" c="H052 - DEPUTY CITY ATTY-18"/>
        <s v="[Budget Detail].[Job Class].&amp;[H055 - ECON DEV SPEC-18]" c="H055 - ECON DEV SPEC-18"/>
        <s v="[Budget Detail].[Job Class].&amp;[H057 - EE &amp; LABOR MGR-18]" c="H057 - EE &amp; LABOR MGR-18"/>
        <s v="[Budget Detail].[Job Class].&amp;[H058 - EMP ASST SPEC 1-18]" c="H058 - EMP ASST SPEC 1-18"/>
        <s v="[Budget Detail].[Job Class].&amp;[H059 - EMP ASST SPEC 2-18]" c="H059 - EMP ASST SPEC 2-18"/>
        <s v="[Budget Detail].[Job Class].&amp;[H060 - ENGINEER 1-18]" c="H060 - ENGINEER 1-18"/>
        <s v="[Budget Detail].[Job Class].&amp;[H061 - ENGINEER 2-18]" c="H061 - ENGINEER 2-18"/>
        <s v="[Budget Detail].[Job Class].&amp;[H062 - ENGINEER 3-18]" c="H062 - ENGINEER 3-18"/>
        <s v="[Budget Detail].[Job Class].&amp;[H063 - ENGINEER 4-18]" c="H063 - ENGINEER 4-18"/>
        <s v="[Budget Detail].[Job Class].&amp;[H071 - FAC/SUS MGR-18]" c="H071 - FAC/SUS MGR-18"/>
        <s v="[Budget Detail].[Job Class].&amp;[H072 - FIRE ADM SERV MGR-18]" c="H072 - FIRE ADM SERV MGR-18"/>
        <s v="[Budget Detail].[Job Class].&amp;[H073 - FIRE MARSHAL-18]" c="H073 - FIRE MARSHAL-18"/>
        <s v="[Budget Detail].[Job Class].&amp;[H074 - FIRE PROTECTION ENGR-18]" c="H074 - FIRE PROTECTION ENGR-18"/>
        <s v="[Budget Detail].[Job Class].&amp;[H077 - FLEET OPER MGR-18]" c="H077 - FLEET OPER MGR-18"/>
        <s v="[Budget Detail].[Job Class].&amp;[H081 - PLAN GIS SPECIALIST-18]" c="H081 - PLAN GIS SPECIALIST-18"/>
        <s v="[Budget Detail].[Job Class].&amp;[H083 - GOLF PROGRAM SUPV-18]" c="H083 - GOLF PROGRAM SUPV-18"/>
        <s v="[Budget Detail].[Job Class].&amp;[H084 - GRANT WRITER-18]" c="H084 - GRANT WRITER-18"/>
        <s v="[Budget Detail].[Job Class].&amp;[H088 - GRANTS ADMIN 4-18]" c="H088 - GRANTS ADMIN 4-18"/>
        <s v="[Budget Detail].[Job Class].&amp;[H089 - HORTICULTURE SUPV-18]" c="H089 - HORTICULTURE SUPV-18"/>
        <s v="[Budget Detail].[Job Class].&amp;[H090 - HR SERVS MGR-18]" c="H090 - HR SERVS MGR-18"/>
        <s v="[Budget Detail].[Job Class].&amp;[H091 - HRA 1-18]" c="H091 - HRA 1-18"/>
        <s v="[Budget Detail].[Job Class].&amp;[H092 - HRA 2-18]" c="H092 - HRA 2-18"/>
        <s v="[Budget Detail].[Job Class].&amp;[H093 - HRA 3-18]" c="H093 - HRA 3-18"/>
        <s v="[Budget Detail].[Job Class].&amp;[H095 - HSG ASST PROGRAM SUPV-18]" c="H095 - HSG ASST PROGRAM SUPV-18"/>
        <s v="[Budget Detail].[Job Class].&amp;[H097 - HSG INSPECTION SUPV-18]" c="H097 - HSG INSPECTION SUPV-18"/>
        <s v="[Budget Detail].[Job Class].&amp;[H099 - HSG MOD GRTS MGR-18]" c="H099 - HSG MOD GRTS MGR-18"/>
        <s v="[Budget Detail].[Job Class].&amp;[H101 - HSG OPER PROG MGR-18]" c="H101 - HSG OPER PROG MGR-18"/>
        <s v="[Budget Detail].[Job Class].&amp;[H102 - HSG REHAB SPEC-18]" c="H102 - HSG REHAB SPEC-18"/>
        <s v="[Budget Detail].[Job Class].&amp;[H103 - HSG SITE MGR-18]" c="H103 - HSG SITE MGR-18"/>
        <s v="[Budget Detail].[Job Class].&amp;[H110 - LABOR RELATIONS SPEC-18]" c="H110 - LABOR RELATIONS SPEC-18"/>
        <s v="[Budget Detail].[Job Class].&amp;[H111 - LANDSCAPE ARCHITECT 4-18]" c="H111 - LANDSCAPE ARCHITECT 4-18"/>
        <s v="[Budget Detail].[Job Class].&amp;[H112 - LANDSCAPE ARCHITECT 1-18]" c="H112 - LANDSCAPE ARCHITECT 1-18"/>
        <s v="[Budget Detail].[Job Class].&amp;[H113 - LANDSCAPE ARCHITECT 2-18]" c="H113 - LANDSCAPE ARCHITECT 2-18"/>
        <s v="[Budget Detail].[Job Class].&amp;[H114 - LANDSCAPE ARCHITECT 3-18]" c="H114 - LANDSCAPE ARCHITECT 3-18"/>
        <s v="[Budget Detail].[Job Class].&amp;[H115 - LANDSCAPE CONSTR SUP-18]" c="H115 - LANDSCAPE CONSTR SUP-18"/>
        <s v="[Budget Detail].[Job Class].&amp;[H117 - LIBRARY BUS OPER MGR-18]" c="H117 - LIBRARY BUS OPER MGR-18"/>
        <s v="[Budget Detail].[Job Class].&amp;[H119 - LIB MEDIA COORD-18]" c="H119 - LIB MEDIA COORD-18"/>
        <s v="[Budget Detail].[Job Class].&amp;[H121 - LIBRARIAN 3-18]" c="H121 - LIBRARIAN 3-18"/>
        <s v="[Budget Detail].[Job Class].&amp;[H122 - LIBRARIAN SUPV-18]" c="H122 - LIBRARIAN SUPV-18"/>
        <s v="[Budget Detail].[Job Class].&amp;[H125 - M.T. EVENT SERVS MGR-18]" c="H125 - M.T. EVENT SERVS MGR-18"/>
        <s v="[Budget Detail].[Job Class].&amp;[H126 - M.T. VOL/TOUR COORD-18]" c="H126 - M.T. VOL/TOUR COORD-18"/>
        <s v="[Budget Detail].[Job Class].&amp;[H127 - M.T. COM.REL.SUPV-18]" c="H127 - M.T. COM.REL.SUPV-18"/>
        <s v="[Budget Detail].[Job Class].&amp;[H130 - MKTG/COMMUN SPEC-18]" c="H130 - MKTG/COMMUN SPEC-18"/>
        <s v="[Budget Detail].[Job Class].&amp;[H135 - M.T. ASST OPERATIONS MGR-18]" c="H135 - M.T. ASST OPERATIONS MGR-18"/>
        <s v="[Budget Detail].[Job Class].&amp;[H137 - NH RESOURCES COORD-18]" c="H137 - NH RESOURCES COORD-18"/>
        <s v="[Budget Detail].[Job Class].&amp;[H139 - OLBR FAC/VOL COORD-18]" c="H139 - OLBR FAC/VOL COORD-18"/>
        <s v="[Budget Detail].[Job Class].&amp;[H140 - ORGAN DEV/TRAIN OFF-18]" c="H140 - ORGAN DEV/TRAIN OFF-18"/>
        <s v="[Budget Detail].[Job Class].&amp;[H143 - PKG ANALYST-18]" c="H143 - PKG ANALYST-18"/>
        <s v="[Budget Detail].[Job Class].&amp;[H144 - PKG ENFC FIELD SUPV-18]" c="H144 - PKG ENFC FIELD SUPV-18"/>
        <s v="[Budget Detail].[Job Class].&amp;[H145 - PKG ENFC SUPV-18]" c="H145 - PKG ENFC SUPV-18"/>
        <s v="[Budget Detail].[Job Class].&amp;[H149 - PKG REVENUE SUPV-18]" c="H149 - PKG REVENUE SUPV-18"/>
        <s v="[Budget Detail].[Job Class].&amp;[H152 - PKS FAC/MAINT SUPV-18]" c="H152 - PKS FAC/MAINT SUPV-18"/>
        <s v="[Budget Detail].[Job Class].&amp;[H153 - PKS FIN/ADMIN MGR-18]" c="H153 - PKS FIN/ADMIN MGR-18"/>
        <s v="[Budget Detail].[Job Class].&amp;[H154 - PKS GEN SUPV-18]" c="H154 - PKS GEN SUPV-18"/>
        <s v="[Budget Detail].[Job Class].&amp;[H155 - PKS OPER MGR-18]" c="H155 - PKS OPER MGR-18"/>
        <s v="[Budget Detail].[Job Class].&amp;[H156 - PKS PLAN/DEV MGR-18]" c="H156 - PKS PLAN/DEV MGR-18"/>
        <s v="[Budget Detail].[Job Class].&amp;[H157 - PLAN REV &amp; INSP SUPV-18]" c="H157 - PLAN REV &amp; INSP SUPV-18"/>
        <s v="[Budget Detail].[Job Class].&amp;[H158 - PLANNER 1-18]" c="H158 - PLANNER 1-18"/>
        <s v="[Budget Detail].[Job Class].&amp;[H159 - PLANNER 2-18]" c="H159 - PLANNER 2-18"/>
        <s v="[Budget Detail].[Job Class].&amp;[H160 - PLANNER 3-18]" c="H160 - PLANNER 3-18"/>
        <s v="[Budget Detail].[Job Class].&amp;[H161 - PLANNER 4-18]" c="H161 - PLANNER 4-18"/>
        <s v="[Budget Detail].[Job Class].&amp;[H162 - PRINCIPAL PLANNER-18]" c="H162 - PRINCIPAL PLANNER-18"/>
        <s v="[Budget Detail].[Job Class].&amp;[H168 - POLICE PROPERTY SUPERVISOR-18]" c="H168 - POLICE PROPERTY SUPERVISOR-18"/>
        <s v="[Budget Detail].[Job Class].&amp;[H172 - PRINCIPAL ENGR 1-18]" c="H172 - PRINCIPAL ENGR 1-18"/>
        <s v="[Budget Detail].[Job Class].&amp;[H173 - PRINICPAL ENGR 2-18]" c="H173 - PRINICPAL ENGR 2-18"/>
        <s v="[Budget Detail].[Job Class].&amp;[H177 - PUB WKS FORE-18]" c="H177 - PUB WKS FORE-18"/>
        <s v="[Budget Detail].[Job Class].&amp;[H178 - PUB WKS GEN FORE-18]" c="H178 - PUB WKS GEN FORE-18"/>
        <s v="[Budget Detail].[Job Class].&amp;[H179 - PUB WKS GEN SUPV-18]" c="H179 - PUB WKS GEN SUPV-18"/>
        <s v="[Budget Detail].[Job Class].&amp;[H186 - REAL ESTATE SUPERV-18]" c="H186 - REAL ESTATE SUPERV-18"/>
        <s v="[Budget Detail].[Job Class].&amp;[H187 - RECR SERVS COORD-18]" c="H187 - RECR SERVS COORD-18"/>
        <s v="[Budget Detail].[Job Class].&amp;[H188 - RISK MANAGER-18]" c="H188 - RISK MANAGER-18"/>
        <s v="[Budget Detail].[Job Class].&amp;[H189 - SAFETY COORDINATOR-18]" c="H189 - SAFETY COORDINATOR-18"/>
        <s v="[Budget Detail].[Job Class].&amp;[H190 - SENIOR CTR DIR-18]" c="H190 - SENIOR CTR DIR-18"/>
        <s v="[Budget Detail].[Job Class].&amp;[H191 - SIDEWALK PROG SUPERV-18]" c="H191 - SIDEWALK PROG SUPERV-18"/>
        <s v="[Budget Detail].[Job Class].&amp;[H192 - SR CTR PROG COORD-18]" c="H192 - SR CTR PROG COORD-18"/>
        <s v="[Budget Detail].[Job Class].&amp;[H193 - STREETS GEN SUPV-18]" c="H193 - STREETS GEN SUPV-18"/>
        <s v="[Budget Detail].[Job Class].&amp;[H194 - STS OPER ANAL-18]" c="H194 - STS OPER ANAL-18"/>
        <s v="[Budget Detail].[Job Class].&amp;[H196 - STS USE STAFF TEAM COORD-18]" c="H196 - STS USE STAFF TEAM COORD-18"/>
        <s v="[Budget Detail].[Job Class].&amp;[H198 - SURVEYOR 2-18]" c="H198 - SURVEYOR 2-18"/>
        <s v="[Budget Detail].[Job Class].&amp;[H199 - TRAFF ENGR 1-18]" c="H199 - TRAFF ENGR 1-18"/>
        <s v="[Budget Detail].[Job Class].&amp;[H202 - TRAFF ENGR 4-18]" c="H202 - TRAFF ENGR 4-18"/>
        <s v="[Budget Detail].[Job Class].&amp;[H203 - TRAFF OPER MGR-18]" c="H203 - TRAFF OPER MGR-18"/>
        <s v="[Budget Detail].[Job Class].&amp;[H205 - TRANSP OPNS ANAL-18]" c="H205 - TRANSP OPNS ANAL-18"/>
        <s v="[Budget Detail].[Job Class].&amp;[H206 - TRANSP PLANNING MGR-18]" c="H206 - TRANSP PLANNING MGR-18"/>
        <s v="[Budget Detail].[Job Class].&amp;[H207 - TREE TRIMMER FORE-18]" c="H207 - TREE TRIMMER FORE-18"/>
        <s v="[Budget Detail].[Job Class].&amp;[H209 - WARNER PK FACILTY MGR-18]" c="H209 - WARNER PK FACILTY MGR-18"/>
        <s v="[Budget Detail].[Job Class].&amp;[H210 - WATER COMM OUTREACH SPEC-18]" c="H210 - WATER COMM OUTREACH SPEC-18"/>
        <s v="[Budget Detail].[Job Class].&amp;[H213 - WATER QUALITY MGR-18]" c="H213 - WATER QUALITY MGR-18"/>
        <s v="[Budget Detail].[Job Class].&amp;[H217 - WATER SUPPLY MGR-18]" c="H217 - WATER SUPPLY MGR-18"/>
        <s v="[Budget Detail].[Job Class].&amp;[H219 - WATER UTIL FIN MGR-18]" c="H219 - WATER UTIL FIN MGR-18"/>
        <s v="[Budget Detail].[Job Class].&amp;[H222 - ZONING ADMINISTRATOR-18]" c="H222 - ZONING ADMINISTRATOR-18"/>
        <s v="[Budget Detail].[Job Class].&amp;[H223 - CROSSING GUARD SUPV-18  PT]" c="H223 - CROSSING GUARD SUPV-18  PT"/>
        <s v="[Budget Detail].[Job Class].&amp;[H225 - HYDROGEOLOGIST 3-18 PT]" c="H225 - HYDROGEOLOGIST 3-18 PT"/>
        <s v="[Budget Detail].[Job Class].&amp;[H231 - PKG OPER SUPV-18]" c="H231 - PKG OPER SUPV-18"/>
        <s v="[Budget Detail].[Job Class].&amp;[H233 - CONTRACT COMP SPEC 1]" c="H233 - CONTRACT COMP SPEC 1"/>
        <s v="[Budget Detail].[Job Class].&amp;[H234 - CONTRACT COMP SPEC 2]" c="H234 - CONTRACT COMP SPEC 2"/>
        <s v="[Budget Detail].[Job Class].&amp;[H235 - CONTRACT COMP SPEC 3]" c="H235 - CONTRACT COMP SPEC 3"/>
        <s v="[Budget Detail].[Job Class].&amp;[H238 - GOLF CLUB OPER SUPV 2-18]" c="H238 - GOLF CLUB OPER SUPV 2-18"/>
        <s v="[Budget Detail].[Job Class].&amp;[H239 - ORG HEALTH/DEV MGR-18]" c="H239 - ORG HEALTH/DEV MGR-18"/>
        <s v="[Budget Detail].[Job Class].&amp;[H242 - ASST PKG UTIL MGR-18]" c="H242 - ASST PKG UTIL MGR-18"/>
        <s v="[Budget Detail].[Job Class].&amp;[H243 - BUDGET/PROG EVAL MGR-18]" c="H243 - BUDGET/PROG EVAL MGR-18"/>
        <s v="[Budget Detail].[Job Class].&amp;[H245 - IT SPEC 1-18]" c="H245 - IT SPEC 1-18"/>
        <s v="[Budget Detail].[Job Class].&amp;[H246 - IT SPEC 2-18]" c="H246 - IT SPEC 2-18"/>
        <s v="[Budget Detail].[Job Class].&amp;[H247 - IT SPEC 3-18]" c="H247 - IT SPEC 3-18"/>
        <s v="[Budget Detail].[Job Class].&amp;[H248 - IT SPEC 4-18]" c="H248 - IT SPEC 4-18"/>
        <s v="[Budget Detail].[Job Class].&amp;[H249 - PRINCIPAL IT SPEC-18]" c="H249 - PRINCIPAL IT SPEC-18"/>
        <s v="[Budget Detail].[Job Class].&amp;[H251 - IT TECH SERVS MGR-18]" c="H251 - IT TECH SERVS MGR-18"/>
        <s v="[Budget Detail].[Job Class].&amp;[H254 - M.T. BLDG MAINT SUPV-18]" c="H254 - M.T. BLDG MAINT SUPV-18"/>
        <s v="[Budget Detail].[Job Class].&amp;[H255 - PRINCIPAL ACCOUNTANT-18]" c="H255 - PRINCIPAL ACCOUNTANT-18"/>
        <s v="[Budget Detail].[Job Class].&amp;[H256 - EQUITY COORD-18]" c="H256 - EQUITY COORD-18"/>
        <s v="[Budget Detail].[Job Class].&amp;[H257 - STREETS PUB INFO/REC COORD-18]" c="H257 - STREETS PUB INFO/REC COORD-18"/>
        <s v="[Budget Detail].[Job Class].&amp;[H258 - LIBRARY FACILITIES MGR-18]" c="H258 - LIBRARY FACILITIES MGR-18"/>
        <s v="[Budget Detail].[Job Class].&amp;[H265 - WATER UTIL OPER MGR-18]" c="H265 - WATER UTIL OPER MGR-18"/>
        <s v="[Budget Detail].[Job Class].&amp;[H266 - PKS COMM SERVS MGR-18]" c="H266 - PKS COMM SERVS MGR-18"/>
        <s v="[Budget Detail].[Job Class].&amp;[H267 - LIBRARY ASSOC DIR-18]" c="H267 - LIBRARY ASSOC DIR-18"/>
        <s v="[Budget Detail].[Job Class].&amp;[H268 - ENGR FINANCIAL MGR]" c="H268 - ENGR FINANCIAL MGR"/>
        <s v="[Budget Detail].[Job Class].&amp;[H270 - ASST STREETS SUPER-18]" c="H270 - ASST STREETS SUPER-18"/>
        <s v="[Budget Detail].[Job Class].&amp;[H272 - POLICE RECORDS SEC MGR-18]" c="H272 - POLICE RECORDS SEC MGR-18"/>
        <s v="[Budget Detail].[Job Class].&amp;[H274 - PUB WKS DEV MGR 2-18]" c="H274 - PUB WKS DEV MGR 2-18"/>
        <s v="[Budget Detail].[Job Class].&amp;[H278 - OCC/ACC SPEC 3-18]" c="H278 - OCC/ACC SPEC 3-18"/>
        <s v="[Budget Detail].[Job Class].&amp;[H279 - MAINT/REPR COORD-18]" c="H279 - MAINT/REPR COORD-18"/>
        <s v="[Budget Detail].[Job Class].&amp;[H282 - LIBRARY PROGRAM SUPV-18]" c="H282 - LIBRARY PROGRAM SUPV-18"/>
        <s v="[Budget Detail].[Job Class].&amp;[H283 - COMP MAP/GIS COORD-18]" c="H283 - COMP MAP/GIS COORD-18"/>
        <s v="[Budget Detail].[Job Class].&amp;[H284 - CTRL SYS PROG-18]" c="H284 - CTRL SYS PROG-18"/>
        <s v="[Budget Detail].[Job Class].&amp;[H286 - FOOD POLICY ADMIN-18]" c="H286 - FOOD POLICY ADMIN-18"/>
        <s v="[Budget Detail].[Job Class].&amp;[H289 - BUSINESS DEV SPEC 3-18]" c="H289 - BUSINESS DEV SPEC 3-18"/>
        <s v="[Budget Detail].[Job Class].&amp;[H290 - BUSINESS DEV SPEC 4-18]" c="H290 - BUSINESS DEV SPEC 4-18"/>
        <s v="[Budget Detail].[Job Class].&amp;[H291 - M.T. ASSOC DIRECTOR-18]" c="H291 - M.T. ASSOC DIRECTOR-18"/>
        <s v="[Budget Detail].[Job Class].&amp;[H293 - MAYOR'S OFF ADMIN COORD-18]" c="H293 - MAYOR'S OFF ADMIN COORD-18"/>
        <s v="[Budget Detail].[Job Class].&amp;[H294 - COMM DEV PROG MGR-18]" c="H294 - COMM DEV PROG MGR-18"/>
        <s v="[Budget Detail].[Job Class].&amp;[H296 - RECORDS MGT COORD 2-18]" c="H296 - RECORDS MGT COORD 2-18"/>
        <s v="[Budget Detail].[Job Class].&amp;[H299 - COMM DEV SPEC 3-18 PT]" c="H299 - COMM DEV SPEC 3-18 PT"/>
        <s v="[Budget Detail].[Job Class].&amp;[H302 - WATER UTIL PUB INFO OFF 2-18]" c="H302 - WATER UTIL PUB INFO OFF 2-18"/>
        <s v="[Budget Detail].[Job Class].&amp;[H303 - M.T. BUSINESS MGR-18]" c="H303 - M.T. BUSINESS MGR-18"/>
        <s v="[Budget Detail].[Job Class].&amp;[H304 - FORESTRY OPR SUPV-18]" c="H304 - FORESTRY OPR SUPV-18"/>
        <s v="[Budget Detail].[Job Class].&amp;[H305 - IT ADMIN SERVS MGR-18]" c="H305 - IT ADMIN SERVS MGR-18"/>
        <s v="[Budget Detail].[Job Class].&amp;[H306 - POLICE INFO SYS COORD-18]" c="H306 - POLICE INFO SYS COORD-18"/>
        <s v="[Budget Detail].[Job Class].&amp;[H307 - NEW POSITION]" c="H307 - NEW POSITION"/>
        <s v="[Budget Detail].[Job Class].&amp;[H309 - PARALEGAL-MEDIATOR 2-18]" c="H309 - PARALEGAL-MEDIATOR 2-18"/>
        <s v="[Budget Detail].[Job Class].&amp;[H310 - DPCED ADMIN SERVS MGR-18]" c="H310 - DPCED ADMIN SERVS MGR-18"/>
        <s v="[Budget Detail].[Job Class].&amp;[H311 - FORENSIC VIDEO ANALYST-18]" c="H311 - FORENSIC VIDEO ANALYST-18"/>
        <s v="[Budget Detail].[Job Class].&amp;[H313 - CRIME ANALYST 2-18]" c="H313 - CRIME ANALYST 2-18"/>
        <s v="[Budget Detail].[Job Class].&amp;[H314 - PO RECORDS CUSTOD-18]" c="H314 - PO RECORDS CUSTOD-18"/>
        <s v="[Budget Detail].[Job Class].&amp;[H315 - TRAINING CTR COORD-18]" c="H315 - TRAINING CTR COORD-18"/>
        <s v="[Budget Detail].[Job Class].&amp;[H316 - CONSTRUCTION SUPV-18]" c="H316 - CONSTRUCTION SUPV-18"/>
        <s v="[Budget Detail].[Job Class].&amp;[H317 - EQUAL OPPT MGR-18]" c="H317 - EQUAL OPPT MGR-18"/>
        <s v="[Budget Detail].[Job Class].&amp;[H318 - AA MGR-18]" c="H318 - AA MGR-18"/>
        <s v="[Budget Detail].[Job Class].&amp;[H319 - PKG ASSET GIS COOR-18]" c="H319 - PKG ASSET GIS COOR-18"/>
        <s v="[Budget Detail].[Job Class].&amp;[H320 - SUSTAIN PROG COORD-18]" c="H320 - SUSTAIN PROG COORD-18"/>
        <s v="[Budget Detail].[Job Class].&amp;[H321 - PED BICYCLE ADMIN-18]" c="H321 - PED BICYCLE ADMIN-18"/>
        <s v="[Budget Detail].[Job Class].&amp;[H323 - M.T. GIFT SHOP MGR-18]" c="H323 - M.T. GIFT SHOP MGR-18"/>
        <s v="[Budget Detail].[Job Class].&amp;[H324 - EAP PROG MGR-18]" c="H324 - EAP PROG MGR-18"/>
        <s v="[Budget Detail].[Job Class].&amp;[H325 - DIGITAL MEDIA SUPERVISOR-18]" c="H325 - DIGITAL MEDIA SUPERVISOR-18"/>
        <s v="[Budget Detail].[Job Class].&amp;[H326 - COMM DEV SPEC 4-18 PT]" c="H326 - COMM DEV SPEC 4-18 PT"/>
        <s v="[Budget Detail].[Job Class].&amp;[H328 - TREASURY REV MGR-18]" c="H328 - TREASURY REV MGR-18"/>
        <s v="[Budget Detail].[Job Class].&amp;[H329 - ASSESSMENT BUSINESS SYS MGR-18]" c="H329 - ASSESSMENT BUSINESS SYS MGR-18"/>
        <s v="[Budget Detail].[Job Class].&amp;[H330 - ASSESSMENT OPERATIONS MGR-18]" c="H330 - ASSESSMENT OPERATIONS MGR-18"/>
        <s v="[Budget Detail].[Job Class].&amp;[H331 - WATER UTIL MAINT SUPV-18]" c="H331 - WATER UTIL MAINT SUPV-18"/>
        <s v="[Budget Detail].[Job Class].&amp;[H332 - DATA ANALYST 1]" c="H332 - DATA ANALYST 1"/>
        <s v="[Budget Detail].[Job Class].&amp;[H333 - DATA ANALYST 2]" c="H333 - DATA ANALYST 2"/>
        <s v="[Budget Detail].[Job Class].&amp;[H334 - DATA ANALYST 3]" c="H334 - DATA ANALYST 3"/>
        <s v="[Budget Detail].[Job Class].&amp;[H335 - DATA ANALYST 4]" c="H335 - DATA ANALYST 4"/>
        <s v="[Budget Detail].[Job Class].&amp;[H337 - REAL ESTATE SPECIALIST 2-18]" c="H337 - REAL ESTATE SPECIALIST 2-18"/>
        <s v="[Budget Detail].[Job Class].&amp;[H339 - REAL ESTATE SPECIALIST 4-18]" c="H339 - REAL ESTATE SPECIALIST 4-18"/>
        <s v="[Budget Detail].[Job Class].&amp;[H342 - HEARINGS/ACCOM SPEC2-18]" c="H342 - HEARINGS/ACCOM SPEC2-18"/>
        <s v="[Budget Detail].[Job Class].&amp;[H344 - ASSET MGR 1-18]" c="H344 - ASSET MGR 1-18"/>
        <s v="[Budget Detail].[Job Class].&amp;[H347 - PUBLIC INFORMATION OFF 1-18]" c="H347 - PUBLIC INFORMATION OFF 1-18"/>
        <s v="[Budget Detail].[Job Class].&amp;[H348 - PUBLIC INFORMATION OFF 2-18]" c="H348 - PUBLIC INFORMATION OFF 2-18"/>
        <s v="[Budget Detail].[Job Class].&amp;[H351 - REAL ESTATE DEV SPEC 3-18]" c="H351 - REAL ESTATE DEV SPEC 3-18"/>
        <s v="[Budget Detail].[Job Class].&amp;[H352 - REAL ESTATE DEV SPEC 4-18]" c="H352 - REAL ESTATE DEV SPEC 4-18"/>
        <s v="[Budget Detail].[Job Class].&amp;[H353 - DIS RGTS &amp; SVS PRG COORD-18]" c="H353 - DIS RGTS &amp; SVS PRG COORD-18"/>
        <s v="[Budget Detail].[Job Class].&amp;[H356 - CONSTRUCTION MGR 1-18]" c="H356 - CONSTRUCTION MGR 1-18"/>
        <s v="[Budget Detail].[Job Class].&amp;[H357 - CONSTRUCTION MGR 2-18]" c="H357 - CONSTRUCTION MGR 2-18"/>
        <s v="[Budget Detail].[Job Class].&amp;[H358 - ADMIN SUPV-18]" c="H358 - ADMIN SUPV-18"/>
        <s v="[Budget Detail].[Job Class].&amp;[H359 - PARKS PROG COORD-18]" c="H359 - PARKS PROG COORD-18"/>
        <s v="[Budget Detail].[Job Class].&amp;[H360 - M.T. OPERATIONS MGR-18]" c="H360 - M.T. OPERATIONS MGR-18"/>
        <s v="[Budget Detail].[Job Class].&amp;[H361 - EO INVESTIGATOR 1]" c="H361 - EO INVESTIGATOR 1"/>
        <s v="[Budget Detail].[Job Class].&amp;[H363 - EO INVESTIGATOR 3]" c="H363 - EO INVESTIGATOR 3"/>
        <s v="[Budget Detail].[Job Class].&amp;[H364 - MENTAL HEALTH SPECIALIST]" c="H364 - MENTAL HEALTH SPECIALIST"/>
        <s v="[Budget Detail].[Job Class].&amp;[H368 - POLICE CASE PROCESS SUPV-18]" c="H368 - POLICE CASE PROCESS SUPV-18"/>
        <s v="[Budget Detail].[Job Class].&amp;[H369 - POLICE COURT SERVS SUPV-18]" c="H369 - POLICE COURT SERVS SUPV-18"/>
        <s v="[Budget Detail].[Job Class].&amp;[H370 - PED BICYCLE OUTREACH SPEC-18]" c="H370 - PED BICYCLE OUTREACH SPEC-18"/>
        <s v="[Budget Detail].[Job Class].&amp;[H372 - EQT SOC JUSTICE MGR-18]" c="H372 - EQT SOC JUSTICE MGR-18"/>
        <s v="[Budget Detail].[Job Class].&amp;[H373 - INTERNAL AUDIT MGR-18]" c="H373 - INTERNAL AUDIT MGR-18"/>
        <s v="[Budget Detail].[Job Class].&amp;[H374 - PARALEGAL-18]" c="H374 - PARALEGAL-18"/>
        <s v="[Budget Detail].[Job Class].&amp;[H375 - DEPUTY CITY CLERK-18]" c="H375 - DEPUTY CITY CLERK-18"/>
        <s v="[Budget Detail].[Job Class].&amp;[H376 - PKG MAINT SUPV-18]" c="H376 - PKG MAINT SUPV-18"/>
        <s v="[Budget Detail].[Job Class].&amp;[H377 - ASST STREETS SUPER-18]" c="H377 - ASST STREETS SUPER-18"/>
        <s v="[Budget Detail].[Job Class].&amp;[H379 - TRAFFIC OPER SUPV-18]" c="H379 - TRAFFIC OPER SUPV-18"/>
        <s v="[Budget Detail].[Job Class].&amp;[H380 - COMM RELATIONS SPEC-18]" c="H380 - COMM RELATIONS SPEC-18"/>
        <s v="[Budget Detail].[Job Class].&amp;[H381 - POLICE DIRECTOR-18]" c="H381 - POLICE DIRECTOR-18"/>
        <s v="[Budget Detail].[Job Class].&amp;[H382 - ELECTRICAL OPER SUPV-18]" c="H382 - ELECTRICAL OPER SUPV-18"/>
        <s v="[Budget Detail].[Job Class].&amp;[H384 - PUB WKS FORE 1-18]" c="H384 - PUB WKS FORE 1-18"/>
        <s v="[Budget Detail].[Job Class].&amp;[H385 - PUB WKS FORE 2-18]" c="H385 - PUB WKS FORE 2-18"/>
        <s v="[Budget Detail].[Job Class].&amp;[H386 - POLICE ADMIN SERVS MGR-18]" c="H386 - POLICE ADMIN SERVS MGR-18"/>
        <s v="[Budget Detail].[Job Class].&amp;[H387 - HSG OPER ANALYST-18]" c="H387 - HSG OPER ANALYST-18"/>
        <s v="[Budget Detail].[Job Class].&amp;[H388 - COMM RELATIONS SPEC-18 PT]" c="H388 - COMM RELATIONS SPEC-18 PT"/>
        <s v="[Budget Detail].[Job Class].&amp;[H389 - ARTS &amp; CULTURE ADMINISTRATOR]" c="H389 - ARTS &amp; CULTURE ADMINISTRATOR"/>
        <s v="[Budget Detail].[Job Class].&amp;[H390 - CDA ADMISSION-ELIGIBILITY SUP]" c="H390 - CDA ADMISSION-ELIGIBILITY SUP"/>
        <s v="[Budget Detail].[Job Class].&amp;[H391 - ASSISTANT IT DIRECTOR-18]" c="H391 - ASSISTANT IT DIRECTOR-18"/>
        <s v="[Budget Detail].[Job Class].&amp;[H392 - TENANT SOC SERV COORD-18]" c="H392 - TENANT SOC SERV COORD-18"/>
        <s v="[Budget Detail].[Job Class].&amp;[H393 - GIS SPECIALIST 1-18]" c="H393 - GIS SPECIALIST 1-18"/>
        <s v="[Budget Detail].[Job Class].&amp;[H396 - GIS SPECIALIST 4-18]" c="H396 - GIS SPECIALIST 4-18"/>
        <s v="[Budget Detail].[Job Class].&amp;[H397 - PROP OPERATIONS MGR]" c="H397 - PROP OPERATIONS MGR"/>
        <s v="[Budget Detail].[Job Class].&amp;[H398 - EMERGENCY MGMT COORD]" c="H398 - EMERGENCY MGMT COORD"/>
        <s v="[Budget Detail].[Job Class].&amp;[H399 - CRIME ANALYST 3-18]" c="H399 - CRIME ANALYST 3-18"/>
        <s v="[Budget Detail].[Job Class].&amp;[I010 - M.T. SALES ASSOC-19]" c="I010 - M.T. SALES ASSOC-19"/>
        <s v="[Budget Detail].[Job Class].&amp;[I012 - MAYOR-19]" c="I012 - MAYOR-19"/>
        <s v="[Budget Detail].[Job Class].&amp;[I015 - MUNI JUDGE-19]" c="I015 - MUNI JUDGE-19"/>
        <s v="[Budget Detail].[Job Class].&amp;[I017 - SECY TO MAYOR-19]" c="I017 - SECY TO MAYOR-19"/>
        <s v="[Budget Detail].[Job Class].&amp;[I019 - SPECIAL WORKER-19-H]" c="I019 - SPECIAL WORKER-19-H"/>
        <s v="[Budget Detail].[Job Class].&amp;[I020 - TRANS ADV/SALES ASSOC-19]" c="I020 - TRANS ADV/SALES ASSOC-19"/>
        <s v="[Budget Detail].[Job Class].&amp;[I022 - DEPUTY MAYOR 2-19]" c="I022 - DEPUTY MAYOR 2-19"/>
        <s v="[Budget Detail].[Job Class].&amp;[I023 - M.T. SALES MGR-19]" c="I023 - M.T. SALES MGR-19"/>
        <s v="[Budget Detail].[Job Class].&amp;[J001 - ACCT TECH 3-20]" c="J001 - ACCT TECH 3-20"/>
        <s v="[Budget Detail].[Job Class].&amp;[J004 - ACCT CLERK 3-20]" c="J004 - ACCT CLERK 3-20"/>
        <s v="[Budget Detail].[Job Class].&amp;[J005 - ACCT TECH 1-20]" c="J005 - ACCT TECH 1-20"/>
        <s v="[Budget Detail].[Job Class].&amp;[J006 - ACCT TECH 2-20]" c="J006 - ACCT TECH 2-20"/>
        <s v="[Budget Detail].[Job Class].&amp;[J010 - ADMIN ASST-20]" c="J010 - ADMIN ASST-20"/>
        <s v="[Budget Detail].[Job Class].&amp;[J011 - ADMIN CLK 1-20]" c="J011 - ADMIN CLK 1-20"/>
        <s v="[Budget Detail].[Job Class].&amp;[J014 - ADMIN SUPPORT CLK 1-20]" c="J014 - ADMIN SUPPORT CLK 1-20"/>
        <s v="[Budget Detail].[Job Class].&amp;[J015 - ADMIN SUPPORT CLK 2-20]" c="J015 - ADMIN SUPPORT CLK 2-20"/>
        <s v="[Budget Detail].[Job Class].&amp;[J024 - CLERK 2-20]" c="J024 - CLERK 2-20"/>
        <s v="[Budget Detail].[Job Class].&amp;[J025 - CLERK-TYP 1-20]" c="J025 - CLERK-TYP 1-20"/>
        <s v="[Budget Detail].[Job Class].&amp;[J027 - CLERK-TYP 2-20]" c="J027 - CLERK-TYP 2-20"/>
        <s v="[Budget Detail].[Job Class].&amp;[J031 - FIN OPER LDWKR-20]" c="J031 - FIN OPER LDWKR-20"/>
        <s v="[Budget Detail].[Job Class].&amp;[J041 - INFORMATION CLERK-20]" c="J041 - INFORMATION CLERK-20"/>
        <s v="[Budget Detail].[Job Class].&amp;[J043 - JUD SUPPORT CLK 2-20]" c="J043 - JUD SUPPORT CLK 2-20"/>
        <s v="[Budget Detail].[Job Class].&amp;[J045 - LEGAL OFFICE ASST-20]" c="J045 - LEGAL OFFICE ASST-20"/>
        <s v="[Budget Detail].[Job Class].&amp;[J046 - M.T. BOOKING COORD-20]" c="J046 - M.T. BOOKING COORD-20"/>
        <s v="[Budget Detail].[Job Class].&amp;[J048 - M.T. EVENT COORD-20]" c="J048 - M.T. EVENT COORD-20"/>
        <s v="[Budget Detail].[Job Class].&amp;[J052 - ORD REVISIONS SPEC-20]" c="J052 - ORD REVISIONS SPEC-20"/>
        <s v="[Budget Detail].[Job Class].&amp;[J054 - PED BICYCLE SAFETY ASST-20]" c="J054 - PED BICYCLE SAFETY ASST-20"/>
        <s v="[Budget Detail].[Job Class].&amp;[J055 - PKG OPER ASST-20]" c="J055 - PKG OPER ASST-20"/>
        <s v="[Budget Detail].[Job Class].&amp;[J056 - PKG REVENUE CLK-20]" c="J056 - PKG REVENUE CLK-20"/>
        <s v="[Budget Detail].[Job Class].&amp;[J060 - POLICE RCDS SVS CLK-20]" c="J060 - POLICE RCDS SVS CLK-20"/>
        <s v="[Budget Detail].[Job Class].&amp;[J065 - POLICE RPT TYPIST 1-20]" c="J065 - POLICE RPT TYPIST 1-20"/>
        <s v="[Budget Detail].[Job Class].&amp;[J066 - POLICE RPT TYPIST 2-20]" c="J066 - POLICE RPT TYPIST 2-20"/>
        <s v="[Budget Detail].[Job Class].&amp;[J070 - PROGRAM ASST 1-20]" c="J070 - PROGRAM ASST 1-20"/>
        <s v="[Budget Detail].[Job Class].&amp;[J071 - PROGRAM ASST 2-20]" c="J071 - PROGRAM ASST 2-20"/>
        <s v="[Budget Detail].[Job Class].&amp;[J072 - PROGRAM ASST 3-20]" c="J072 - PROGRAM ASST 3-20"/>
        <s v="[Budget Detail].[Job Class].&amp;[J074 - PROPERTY LISTER 2-20]" c="J074 - PROPERTY LISTER 2-20"/>
        <s v="[Budget Detail].[Job Class].&amp;[J075 - PROPERTY LISTER 3-20]" c="J075 - PROPERTY LISTER 3-20"/>
        <s v="[Budget Detail].[Job Class].&amp;[J077 - S.C. VOLUNTEER COORD-20]" c="J077 - S.C. VOLUNTEER COORD-20"/>
        <s v="[Budget Detail].[Job Class].&amp;[J082 - SECRETARY 2-LEGAL-20]" c="J082 - SECRETARY 2-LEGAL-20"/>
        <s v="[Budget Detail].[Job Class].&amp;[J084 - TENANT SVS AIDE-20]" c="J084 - TENANT SVS AIDE-20"/>
        <s v="[Budget Detail].[Job Class].&amp;[J086 - WATER UTIL ACCT/COMP SPEC-20]" c="J086 - WATER UTIL ACCT/COMP SPEC-20"/>
        <s v="[Budget Detail].[Job Class].&amp;[J090 - ADMIN CLK 1-20 PT]" c="J090 - ADMIN CLK 1-20 PT"/>
        <s v="[Budget Detail].[Job Class].&amp;[J095 - GRAPHICS TECH-20  PT]" c="J095 - GRAPHICS TECH-20  PT"/>
        <s v="[Budget Detail].[Job Class].&amp;[J097 - INFORMATION CLERK-20 PT]" c="J097 - INFORMATION CLERK-20 PT"/>
        <s v="[Budget Detail].[Job Class].&amp;[J099 - PROGRAM ASST 1-20 PT]" c="J099 - PROGRAM ASST 1-20 PT"/>
        <s v="[Budget Detail].[Job Class].&amp;[J100 - SALES CLERK-20 PT]" c="J100 - SALES CLERK-20 PT"/>
        <s v="[Budget Detail].[Job Class].&amp;[J106 - COM DEV TECH 2-20]" c="J106 - COM DEV TECH 2-20"/>
        <s v="[Budget Detail].[Job Class].&amp;[J109 - HSG SPEC 1-20]" c="J109 - HSG SPEC 1-20"/>
        <s v="[Budget Detail].[Job Class].&amp;[J110 - HSG SPEC 2-20]" c="J110 - HSG SPEC 2-20"/>
        <s v="[Budget Detail].[Job Class].&amp;[J111 - HSG SPEC 3-20]" c="J111 - HSG SPEC 3-20"/>
        <s v="[Budget Detail].[Job Class].&amp;[J112 - HSG SPEC OUTREACH COORD-20]" c="J112 - HSG SPEC OUTREACH COORD-20"/>
        <s v="[Budget Detail].[Job Class].&amp;[J113 - POLICE RPT TYPIST 1-20 PT]" c="J113 - POLICE RPT TYPIST 1-20 PT"/>
        <s v="[Budget Detail].[Job Class].&amp;[J116 - MAYORAL OFF CLK-20]" c="J116 - MAYORAL OFF CLK-20"/>
        <s v="[Budget Detail].[Job Class].&amp;[J118 - DOC SERVS SPEC 2-20]" c="J118 - DOC SERVS SPEC 2-20"/>
        <s v="[Budget Detail].[Job Class].&amp;[J119 - DOC SERVS LDWKR-20]" c="J119 - DOC SERVS LDWKR-20"/>
        <s v="[Budget Detail].[Job Class].&amp;[J121 - POLICE CASE REPORT LEADWKR-20]" c="J121 - POLICE CASE REPORT LEADWKR-20"/>
        <s v="[Budget Detail].[Job Class].&amp;[J122 - POLICE RECORDS SVCS CLERK PT]" c="J122 - POLICE RECORDS SVCS CLERK PT"/>
        <s v="[Budget Detail].[Job Class].&amp;[J125 - LEGAL ADMIN ASST 2-20]" c="J125 - LEGAL ADMIN ASST 2-20"/>
        <s v="[Budget Detail].[Job Class].&amp;[J126 - MUNI CLK 2-20]" c="J126 - MUNI CLK 2-20"/>
        <s v="[Budget Detail].[Job Class].&amp;[J127 - CERT MUNI CLK-20]" c="J127 - CERT MUNI CLK-20"/>
        <s v="[Budget Detail].[Job Class].&amp;[K001 - ATTY CITY-21]" c="K001 - ATTY CITY-21"/>
        <s v="[Budget Detail].[Job Class].&amp;[K002 - BLDG INSPECT DIV DIR-21]" c="K002 - BLDG INSPECT DIV DIR-21"/>
        <s v="[Budget Detail].[Job Class].&amp;[K003 - CDA EXECUTIVE DIR-21]" c="K003 - CDA EXECUTIVE DIR-21"/>
        <s v="[Budget Detail].[Job Class].&amp;[K004 - CITY ASSESSOR-21]" c="K004 - CITY ASSESSOR-21"/>
        <s v="[Budget Detail].[Job Class].&amp;[K005 - CITY CLERK-21]" c="K005 - CITY CLERK-21"/>
        <s v="[Budget Detail].[Job Class].&amp;[K007 - CITY TREASURER-21]" c="K007 - CITY TREASURER-21"/>
        <s v="[Budget Detail].[Job Class].&amp;[K008 - CIVIL RIGHTS DIR-21]" c="K008 - CIVIL RIGHTS DIR-21"/>
        <s v="[Budget Detail].[Job Class].&amp;[K009 - COMM DEV DIV DIR-21]" c="K009 - COMM DEV DIV DIR-21"/>
        <s v="[Budget Detail].[Job Class].&amp;[K010 - ECON DEV DIV DIR-21]" c="K010 - ECON DEV DIV DIR-21"/>
        <s v="[Budget Detail].[Job Class].&amp;[K011 - CITY ENGINEER-21]" c="K011 - CITY ENGINEER-21"/>
        <s v="[Budget Detail].[Job Class].&amp;[K012 - FINANCE DIR-21]" c="K012 - FINANCE DIR-21"/>
        <s v="[Budget Detail].[Job Class].&amp;[K013 - FIRE CHIEF-21]" c="K013 - FIRE CHIEF-21"/>
        <s v="[Budget Detail].[Job Class].&amp;[K014 - FLEET SERVS SUPT-21]" c="K014 - FLEET SERVS SUPT-21"/>
        <s v="[Budget Detail].[Job Class].&amp;[K015 - HUMAN RESOURCE DIR-21]" c="K015 - HUMAN RESOURCE DIR-21"/>
        <s v="[Budget Detail].[Job Class].&amp;[K017 - LIBRARY DIRECTOR-21]" c="K017 - LIBRARY DIRECTOR-21"/>
        <s v="[Budget Detail].[Job Class].&amp;[K018 - M.T. DIRECTOR-21]" c="K018 - M.T. DIRECTOR-21"/>
        <s v="[Budget Detail].[Job Class].&amp;[K020 - DIRECTOR PLAN COMM ECON DEV-21]" c="K020 - DIRECTOR PLAN COMM ECON DEV-21"/>
        <s v="[Budget Detail].[Job Class].&amp;[K021 - PLANNING DIV DIR-21]" c="K021 - PLANNING DIV DIR-21"/>
        <s v="[Budget Detail].[Job Class].&amp;[K022 - POLICE CHIEF-21]" c="K022 - POLICE CHIEF-21"/>
        <s v="[Budget Detail].[Job Class].&amp;[K024 - STREETS SUPT-21]" c="K024 - STREETS SUPT-21"/>
        <s v="[Budget Detail].[Job Class].&amp;[K025 - TRANS GENERAL MGR-21]" c="K025 - TRANS GENERAL MGR-21"/>
        <s v="[Budget Detail].[Job Class].&amp;[K026 - WATER UTIL GEN MGR-21]" c="K026 - WATER UTIL GEN MGR-21"/>
        <s v="[Budget Detail].[Job Class].&amp;[K027 - PARKS SUPT-21]" c="K027 - PARKS SUPT-21"/>
        <s v="[Budget Detail].[Job Class].&amp;[K028 - IT DIRECTOR-21]" c="K028 - IT DIRECTOR-21"/>
        <s v="[Budget Detail].[Job Class].&amp;[K029 - CC CHIEF OF STAFF-21]" c="K029 - CC CHIEF OF STAFF-21"/>
        <s v="[Budget Detail].[Job Class].&amp;[K030 - DIR OF TRANSPORTATION-21]" c="K030 - DIR OF TRANSPORTATION-21"/>
        <s v="[Budget Detail].[Job Class].&amp;[K031 - CITY TRAFFIC ENGR-21]" c="K031 - CITY TRAFFIC ENGR-21"/>
        <s v="[Budget Detail].[Job Class].&amp;[K032 - INDEPENDENT POLICE AUDITOR]" c="K032 - INDEPENDENT POLICE AUDITOR"/>
        <s v="[Budget Detail].[Job Class].&amp;[K033 - TRANSIT CHIEF OPERATING OFF-21]" c="K033 - TRANSIT CHIEF OPERATING OFF-21"/>
        <s v="[Budget Detail].[Job Class].&amp;[K034 - TRANSIT CHIEF DEV OFF-21]" c="K034 - TRANSIT CHIEF DEV OFF-21"/>
        <s v="[Budget Detail].[Job Class].&amp;[K035 - TRANSIT CHIEF ADMIN OFF-21]" c="K035 - TRANSIT CHIEF ADMIN OFF-21"/>
        <s v="[Budget Detail].[Job Class].&amp;[K036 - TRANSIT CHIEF MAINT OFF-21]" c="K036 - TRANSIT CHIEF MAINT OFF-21"/>
        <s v="[Budget Detail].[Job Class].&amp;[L001 - ASST CITY ATTY-23]" c="L001 - ASST CITY ATTY-23"/>
        <s v="[Budget Detail].[Job Class].&amp;[L003 - HEARING EXAM-EOC-23]" c="L003 - HEARING EXAM-EOC-23"/>
        <s v="[Budget Detail].[Job Class].&amp;[L004 - ASST CITY ATTY-23 PT]" c="L004 - ASST CITY ATTY-23 PT"/>
        <s v="[Budget Detail].[Job Class].&amp;[O004 - ACCT TECH 1-32]" c="O004 - ACCT TECH 1-32"/>
        <s v="[Budget Detail].[Job Class].&amp;[O007 - ADMIN CLK 1-32]" c="O007 - ADMIN CLK 1-32"/>
        <s v="[Budget Detail].[Job Class].&amp;[O009 - CLERK 1-32]" c="O009 - CLERK 1-32"/>
        <s v="[Budget Detail].[Job Class].&amp;[O010 - CLERK 2-32]" c="O010 - CLERK 2-32"/>
        <s v="[Budget Detail].[Job Class].&amp;[O011 - CLERK-TYP 1-32]" c="O011 - CLERK-TYP 1-32"/>
        <s v="[Budget Detail].[Job Class].&amp;[O014 - LIB COMP TECH-32]" c="O014 - LIB COMP TECH-32"/>
        <s v="[Budget Detail].[Job Class].&amp;[O015 - LIBRARY ASST 1-32]" c="O015 - LIBRARY ASST 1-32"/>
        <s v="[Budget Detail].[Job Class].&amp;[O017 - LIBRARY PRESS OPR-32]" c="O017 - LIBRARY PRESS OPR-32"/>
        <s v="[Budget Detail].[Job Class].&amp;[O018 - PROG ASST 1-32]" c="O018 - PROG ASST 1-32"/>
        <s v="[Budget Detail].[Job Class].&amp;[O019 - ADMIN CLK 1-32 PT]" c="O019 - ADMIN CLK 1-32 PT"/>
        <s v="[Budget Detail].[Job Class].&amp;[O020 - CLERK 2-32 PT]" c="O020 - CLERK 2-32 PT"/>
        <s v="[Budget Detail].[Job Class].&amp;[O022 - LIBRARY ASST 1-32 PT]" c="O022 - LIBRARY ASST 1-32 PT"/>
        <s v="[Budget Detail].[Job Class].&amp;[O025 - CLERK 1-32 PT]" c="O025 - CLERK 1-32 PT"/>
        <s v="[Budget Detail].[Job Class].&amp;[P001 - LIB COMPT SPEC 1-33]" c="P001 - LIB COMPT SPEC 1-33"/>
        <s v="[Budget Detail].[Job Class].&amp;[P002 - LIB COMPT SPEC 2-33]" c="P002 - LIB COMPT SPEC 2-33"/>
        <s v="[Budget Detail].[Job Class].&amp;[P003 - LIBRARIAN 1-33]" c="P003 - LIBRARIAN 1-33"/>
        <s v="[Budget Detail].[Job Class].&amp;[P004 - LIBRARIAN 2-33]" c="P004 - LIBRARIAN 2-33"/>
        <s v="[Budget Detail].[Job Class].&amp;[P005 - LIBRARIAN 3-33]" c="P005 - LIBRARIAN 3-33"/>
        <s v="[Budget Detail].[Job Class].&amp;[P006 - LIBRARIAN 1-33 PT]" c="P006 - LIBRARIAN 1-33 PT"/>
        <s v="[Budget Detail].[Job Class].&amp;[P007 - LIBRARIAN 2-33 PT]" c="P007 - LIBRARIAN 2-33 PT"/>
        <s v="[Budget Detail].[Job Class].&amp;[Q001 - TRANS BUS CLEANER-41]" c="Q001 - TRANS BUS CLEANER-41"/>
        <s v="[Budget Detail].[Job Class].&amp;[Q002 - TRANS CLASS A MECH-41]" c="Q002 - TRANS CLASS A MECH-41"/>
        <s v="[Budget Detail].[Job Class].&amp;[Q003 - TRANS CLASS B MECH-41]" c="Q003 - TRANS CLASS B MECH-41"/>
        <s v="[Budget Detail].[Job Class].&amp;[Q004 - TRANS CLASS C MECH-41]" c="Q004 - TRANS CLASS C MECH-41"/>
        <s v="[Budget Detail].[Job Class].&amp;[Q005 - TRANS CLASS C MECH-ENTRY-41]" c="Q005 - TRANS CLASS C MECH-ENTRY-41"/>
        <s v="[Budget Detail].[Job Class].&amp;[Q006 - TRANS GARAGE DISPAT-41]" c="Q006 - TRANS GARAGE DISPAT-41"/>
        <s v="[Budget Detail].[Job Class].&amp;[Q007 - TRANS JANITOR-41]" c="Q007 - TRANS JANITOR-41"/>
        <s v="[Budget Detail].[Job Class].&amp;[Q009 - TRANS OPERATOR-41]" c="Q009 - TRANS OPERATOR-41"/>
        <s v="[Budget Detail].[Job Class].&amp;[Q010 - TRANS PAINT &amp; BODY-41]" c="Q010 - TRANS PAINT &amp; BODY-41"/>
        <s v="[Budget Detail].[Job Class].&amp;[Q011 - TRANS SERVICE WKR-41]" c="Q011 - TRANS SERVICE WKR-41"/>
        <s v="[Budget Detail].[Job Class].&amp;[Q012 - TRANS UTIL WKR-41]" c="Q012 - TRANS UTIL WKR-41"/>
        <s v="[Budget Detail].[Job Class].&amp;[Q015 - TRANS SERVICE WKR-41  PT]" c="Q015 - TRANS SERVICE WKR-41  PT"/>
        <s v="[Budget Detail].[Job Class].&amp;[Q017 - TRANS OPERATOR-41 PT]" c="Q017 - TRANS OPERATOR-41 PT"/>
        <s v="[Budget Detail].[Job Class].&amp;[R001 - PARA SCHEDULING COOR-42]" c="R001 - PARA SCHEDULING COOR-42"/>
        <s v="[Budget Detail].[Job Class].&amp;[R003 - TRANS ACCT CLK 2-42]" c="R003 - TRANS ACCT CLK 2-42"/>
        <s v="[Budget Detail].[Job Class].&amp;[R004 - TRANS ACCT CLK 3-42]" c="R004 - TRANS ACCT CLK 3-42"/>
        <s v="[Budget Detail].[Job Class].&amp;[R005 - TRANS ACCTG TECH 1-42]" c="R005 - TRANS ACCTG TECH 1-42"/>
        <s v="[Budget Detail].[Job Class].&amp;[R007 - TRANS GRAPHICS TECH-42]" c="R007 - TRANS GRAPHICS TECH-42"/>
        <s v="[Budget Detail].[Job Class].&amp;[R017 - TRANS CUST SERVS REPR-42]" c="R017 - TRANS CUST SERVS REPR-42"/>
        <s v="[Budget Detail].[Job Class].&amp;[R018 - TRANS CUST SERVS REPR-42 PT]" c="R018 - TRANS CUST SERVS REPR-42 PT"/>
        <s v="[Budget Detail].[Job Class].&amp;[R019 - TRANS PARTS SPEC-42]" c="R019 - TRANS PARTS SPEC-42"/>
        <s v="[Budget Detail].[Job Class].&amp;[R020 - TRANS GRAPHICS TECH-42 PT]" c="R020 - TRANS GRAPHICS TECH-42 PT"/>
        <s v="[Budget Detail].[Job Class].&amp;[R022 - TRANS ACCTG TECH 3-42]" c="R022 - TRANS ACCTG TECH 3-42"/>
        <s v="[Budget Detail].[Job Class].&amp;[S001 - TRANS EMPL REL ASST-43]" c="S001 - TRANS EMPL REL ASST-43"/>
        <s v="[Budget Detail].[Job Class].&amp;[T002 - TRANS ACCT 1-44]" c="T002 - TRANS ACCT 1-44"/>
        <s v="[Budget Detail].[Job Class].&amp;[T004 - TRANS ACCT 3-44]" c="T004 - TRANS ACCT 3-44"/>
        <s v="[Budget Detail].[Job Class].&amp;[T005 - TRANS ASST SCH PLANNER-44]" c="T005 - TRANS ASST SCH PLANNER-44"/>
        <s v="[Budget Detail].[Job Class].&amp;[T007 - TRANS CUS SERV SUPV-44]" c="T007 - TRANS CUS SERV SUPV-44"/>
        <s v="[Budget Detail].[Job Class].&amp;[T008 - TRANS FINANCE MGR-44]" c="T008 - TRANS FINANCE MGR-44"/>
        <s v="[Budget Detail].[Job Class].&amp;[T009 - TRANS INFO SYS COORD-44]" c="T009 - TRANS INFO SYS COORD-44"/>
        <s v="[Budget Detail].[Job Class].&amp;[T011 - TRANS INFO SYS SPEC 2-44]" c="T011 - TRANS INFO SYS SPEC 2-44"/>
        <s v="[Budget Detail].[Job Class].&amp;[T013 - TRANS MAINT MGR-44]" c="T013 - TRANS MAINT MGR-44"/>
        <s v="[Budget Detail].[Job Class].&amp;[T014 - TRANS MAINT SUPERV-44]" c="T014 - TRANS MAINT SUPERV-44"/>
        <s v="[Budget Detail].[Job Class].&amp;[T015 - TRANS MK/CU SERV MGR-44]" c="T015 - TRANS MK/CU SERV MGR-44"/>
        <s v="[Budget Detail].[Job Class].&amp;[T019 - TRANS OPER MGR-44]" c="T019 - TRANS OPER MGR-44"/>
        <s v="[Budget Detail].[Job Class].&amp;[T020 - TRANS OPER SUPER-44]" c="T020 - TRANS OPER SUPER-44"/>
        <s v="[Budget Detail].[Job Class].&amp;[T021 - TRANS PARTS SUPER-44]" c="T021 - TRANS PARTS SUPER-44"/>
        <s v="[Budget Detail].[Job Class].&amp;[T022 - TRANS PLAN&amp;SCH MGR-44]" c="T022 - TRANS PLAN&amp;SCH MGR-44"/>
        <s v="[Budget Detail].[Job Class].&amp;[T023 - TRANS PLANNER 1-44]" c="T023 - TRANS PLANNER 1-44"/>
        <s v="[Budget Detail].[Job Class].&amp;[T024 - TRANS PLANNER 2-44]" c="T024 - TRANS PLANNER 2-44"/>
        <s v="[Budget Detail].[Job Class].&amp;[T025 - TRANS PLANNER 3-44]" c="T025 - TRANS PLANNER 3-44"/>
        <s v="[Budget Detail].[Job Class].&amp;[T026 - TRANS SCHED PLANNER-44]" c="T026 - TRANS SCHED PLANNER-44"/>
        <s v="[Budget Detail].[Job Class].&amp;[T031 - TRANS INFO SYS SPEC 3-44]" c="T031 - TRANS INFO SYS SPEC 3-44"/>
        <s v="[Budget Detail].[Job Class].&amp;[T033 - TRANS MKT SPEC 1-44]" c="T033 - TRANS MKT SPEC 1-44"/>
        <s v="[Budget Detail].[Job Class].&amp;[T036 - TRANS SAFETY COORD - 44]" c="T036 - TRANS SAFETY COORD - 44"/>
        <s v="[Budget Detail].[Job Class].&amp;[T037 - TRANS HR COORD-44]" c="T037 - TRANS HR COORD-44"/>
        <s v="[Budget Detail].[Job Class].&amp;[T038 - TRANSIT HR MANAGER-44]" c="T038 - TRANSIT HR MANAGER-44"/>
        <s v="[Budget Detail].[Job Class].&amp;[T041 - TRANS DATA ANALYST 3-44]" c="T041 - TRANS DATA ANALYST 3-44"/>
        <s v="[Budget Detail].[Job Class].&amp;[T042 - TRANS CAPITAL PROGRAM MGR-44]" c="T042 - TRANS CAPITAL PROGRAM MGR-44"/>
        <s v="[Budget Detail].[Job Class].&amp;[T043 - TRANS CAPITAL PROJECT MGR-44]" c="T043 - TRANS CAPITAL PROJECT MGR-44"/>
        <s v="[Budget Detail].[Job Class].&amp;[U001 - CARPENTER-71]" c="U001 - CARPENTER-71"/>
        <s v="[Budget Detail].[Job Class].&amp;[U002 - ELECTRICIAN-71]" c="U002 - ELECTRICIAN-71"/>
        <s v="[Budget Detail].[Job Class].&amp;[U004 - PAINTER-71]" c="U004 - PAINTER-71"/>
        <s v="[Budget Detail].[Job Class].&amp;[U006 - PLUMBER-71]" c="U006 - PLUMBER-71"/>
        <s v="[Budget Detail].[Job Class].&amp;[U016 - BUILDING &amp; TRADES FOREPERS-71]" c="U016 - BUILDING &amp; TRADES FOREPERS-71"/>
      </sharedItems>
    </cacheField>
  </cacheFields>
  <cacheHierarchies count="157">
    <cacheHierarchy uniqueName="[Account].[Account Description]" caption="Account Description" attribute="1" defaultMemberUniqueName="[Account].[Account Description].[All]" allUniqueName="[Account].[Account Description].[All]" dimensionUniqueName="[Account]" displayFolder="" count="0" unbalanced="0"/>
    <cacheHierarchy uniqueName="[Account].[Account Status]" caption="Account Status" attribute="1" defaultMemberUniqueName="[Account].[Account Status].[All]" allUniqueName="[Account].[Account Status].[All]" dimensionUniqueName="[Account]" displayFolder="" count="0" unbalanced="0"/>
    <cacheHierarchy uniqueName="[Account].[Account Type]" caption="Account Type" attribute="1" defaultMemberUniqueName="[Account].[Account Type].[All]" allUniqueName="[Account].[Account Type].[All]" dimensionUniqueName="[Account]" displayFolder="" count="0" unbalanced="0"/>
    <cacheHierarchy uniqueName="[Account].[AcctType-Obj-Fund Hierarchy]" caption="AcctType-Obj-Fund Hierarchy" defaultMemberUniqueName="[Account].[AcctType-Obj-Fund Hierarchy].[All]" allUniqueName="[Account].[AcctType-Obj-Fund Hierarchy].[All]" dimensionUniqueName="[Account]" displayFolder="" count="0" unbalanced="0"/>
    <cacheHierarchy uniqueName="[Account].[Budget Rollup]" caption="Budget Rollup" attribute="1" defaultMemberUniqueName="[Account].[Budget Rollup].[All]" allUniqueName="[Account].[Budget Rollup].[All]" dimensionUniqueName="[Account]" displayFolder="" count="0" unbalanced="0"/>
    <cacheHierarchy uniqueName="[Account].[Character Code]" caption="Character Code" attribute="1" defaultMemberUniqueName="[Account].[Character Code].[All]" allUniqueName="[Account].[Character Code].[All]" dimensionUniqueName="[Account]" displayFolder="" count="0" unbalanced="0"/>
    <cacheHierarchy uniqueName="[Account].[CharCode-Obj Hierarchy]" caption="CharCode-Obj Hierarchy" defaultMemberUniqueName="[Account].[CharCode-Obj Hierarchy].[All]" allUniqueName="[Account].[CharCode-Obj Hierarchy].[All]" dimensionUniqueName="[Account]" displayFolder="" count="0" unbalanced="0"/>
    <cacheHierarchy uniqueName="[Account].[Control Account Type]" caption="Control Account Type" attribute="1" defaultMemberUniqueName="[Account].[Control Account Type].[All]" allUniqueName="[Account].[Control Account Type].[All]" dimensionUniqueName="[Account]" displayFolder="" count="0" unbalanced="0"/>
    <cacheHierarchy uniqueName="[Account].[Full Account]" caption="Full Account" attribute="1" defaultMemberUniqueName="[Account].[Full Account].[All]" allUniqueName="[Account].[Full Account].[All]" dimensionUniqueName="[Account]" displayFolder="" count="0" unbalanced="0"/>
    <cacheHierarchy uniqueName="[Account].[FullAccount Hierarchy]" caption="FullAccount Hierarchy" defaultMemberUniqueName="[Account].[FullAccount Hierarchy].[All]" allUniqueName="[Account].[FullAccount Hierarchy].[All]" dimensionUniqueName="[Account]" displayFolder="" count="0" unbalanced="0"/>
    <cacheHierarchy uniqueName="[Account].[Fund]" caption="Fund" attribute="1" defaultMemberUniqueName="[Account].[Fund].[All]" allUniqueName="[Account].[Fund].[All]" dimensionUniqueName="[Account]" displayFolder="" count="0" unbalanced="0"/>
    <cacheHierarchy uniqueName="[Account].[Multi Year]" caption="Multi Year" attribute="1" defaultMemberUniqueName="[Account].[Multi Year].[All]" allUniqueName="[Account].[Multi Year].[All]" dimensionUniqueName="[Account]" displayFolder="" count="0" unbalanced="0"/>
    <cacheHierarchy uniqueName="[Account].[Object]" caption="Object" attribute="1" defaultMemberUniqueName="[Account].[Object].[All]" allUniqueName="[Account].[Object].[All]" dimensionUniqueName="[Account]" displayFolder="" count="0" unbalanced="0"/>
    <cacheHierarchy uniqueName="[Account].[Organization]" caption="Organization" attribute="1" defaultMemberUniqueName="[Account].[Organization].[All]" allUniqueName="[Account].[Organization].[All]" dimensionUniqueName="[Account]" displayFolder="" count="0" unbalanced="0"/>
    <cacheHierarchy uniqueName="[Account].[Organization Object Project]" caption="Organization Object Project" attribute="1" defaultMemberUniqueName="[Account].[Organization Object Project].[All]" allUniqueName="[Account].[Organization Object Project].[All]" dimensionUniqueName="[Account]" displayFolder="" count="0" unbalanced="0"/>
    <cacheHierarchy uniqueName="[Account].[Org-Obj-Project Hierarchy]" caption="Org-Obj-Project Hierarchy" defaultMemberUniqueName="[Account].[Org-Obj-Project Hierarchy].[All]" allUniqueName="[Account].[Org-Obj-Project Hierarchy].[All]" dimensionUniqueName="[Account]" displayFolder="" count="0" unbalanced="0"/>
    <cacheHierarchy uniqueName="[Account].[Project]" caption="Project" attribute="1" defaultMemberUniqueName="[Account].[Project].[All]" allUniqueName="[Account].[Project].[All]" dimensionUniqueName="[Account]" displayFolder="" count="0" unbalanced="0"/>
    <cacheHierarchy uniqueName="[Account].[Revolving Fund]" caption="Revolving Fund" attribute="1" defaultMemberUniqueName="[Account].[Revolving Fund].[All]" allUniqueName="[Account].[Revolving Fund].[All]" dimensionUniqueName="[Account]" displayFolder="" count="0" unbalanced="0"/>
    <cacheHierarchy uniqueName="[Account].[Segment 2]" caption="Segment 2" attribute="1" defaultMemberUniqueName="[Account].[Segment 2].[All]" allUniqueName="[Account].[Segment 2].[All]" dimensionUniqueName="[Account]" displayFolder="" count="0" unbalanced="0"/>
    <cacheHierarchy uniqueName="[Account].[Segment 3]" caption="Segment 3" attribute="1" defaultMemberUniqueName="[Account].[Segment 3].[All]" allUniqueName="[Account].[Segment 3].[All]" dimensionUniqueName="[Account]" displayFolder="" count="2" unbalanced="0">
      <fieldsUsage count="2">
        <fieldUsage x="-1"/>
        <fieldUsage x="2"/>
      </fieldsUsage>
    </cacheHierarchy>
    <cacheHierarchy uniqueName="[Account].[Segment 4]" caption="Segment 4" attribute="1" defaultMemberUniqueName="[Account].[Segment 4].[All]" allUniqueName="[Account].[Segment 4].[All]" dimensionUniqueName="[Account]" displayFolder="" count="0" unbalanced="0"/>
    <cacheHierarchy uniqueName="[Account].[Segment 5]" caption="Segment 5" attribute="1" defaultMemberUniqueName="[Account].[Segment 5].[All]" allUniqueName="[Account].[Segment 5].[All]" dimensionUniqueName="[Account]" displayFolder="" count="0" unbalanced="0"/>
    <cacheHierarchy uniqueName="[Account].[Segment 6]" caption="Segment 6" attribute="1" defaultMemberUniqueName="[Account].[Segment 6].[All]" allUniqueName="[Account].[Segment 6].[All]" dimensionUniqueName="[Account]" displayFolder="" count="0" unbalanced="0"/>
    <cacheHierarchy uniqueName="[Account].[Segment 7]" caption="Segment 7" attribute="1" defaultMemberUniqueName="[Account].[Segment 7].[All]" allUniqueName="[Account].[Segment 7].[All]" dimensionUniqueName="[Account]" displayFolder="" count="0" unbalanced="0"/>
    <cacheHierarchy uniqueName="[Account].[Segment 8]" caption="Segment 8" attribute="1" defaultMemberUniqueName="[Account].[Segment 8].[All]" allUniqueName="[Account].[Segment 8].[All]" dimensionUniqueName="[Account]" displayFolder="" count="0" unbalanced="0"/>
    <cacheHierarchy uniqueName="[Budget Detail].[AP Vendor Name]" caption="AP Vendor Name" attribute="1" defaultMemberUniqueName="[Budget Detail].[AP Vendor Name].[All]" allUniqueName="[Budget Detail].[AP Vendor Name].[All]" dimensionUniqueName="[Budget Detail]" displayFolder="" count="0" unbalanced="0"/>
    <cacheHierarchy uniqueName="[Budget Detail].[AP Vendor Number]" caption="AP Vendor Number" attribute="1" defaultMemberUniqueName="[Budget Detail].[AP Vendor Number].[All]" allUniqueName="[Budget Detail].[AP Vendor Number].[All]" dimensionUniqueName="[Budget Detail]" displayFolder="" count="0" unbalanced="0"/>
    <cacheHierarchy uniqueName="[Budget Detail].[Asset Description]" caption="Asset Description" attribute="1" defaultMemberUniqueName="[Budget Detail].[Asset Description].[All]" allUniqueName="[Budget Detail].[Asset Description].[All]" dimensionUniqueName="[Budget Detail]" displayFolder="" count="0" unbalanced="0"/>
    <cacheHierarchy uniqueName="[Budget Detail].[Asset Number]" caption="Asset Number" attribute="1" defaultMemberUniqueName="[Budget Detail].[Asset Number].[All]" allUniqueName="[Budget Detail].[Asset Number].[All]" dimensionUniqueName="[Budget Detail]" displayFolder="" count="0" unbalanced="0"/>
    <cacheHierarchy uniqueName="[Budget Detail].[Budget Request Group]" caption="Budget Request Group" attribute="1" defaultMemberUniqueName="[Budget Detail].[Budget Request Group].[All]" allUniqueName="[Budget Detail].[Budget Request Group].[All]" dimensionUniqueName="[Budget Detail]" displayFolder="" count="0" unbalanced="0"/>
    <cacheHierarchy uniqueName="[Budget Detail].[Budget Request Group Code]" caption="Budget Request Group Code" attribute="1" defaultMemberUniqueName="[Budget Detail].[Budget Request Group Code].[All]" allUniqueName="[Budget Detail].[Budget Request Group Code].[All]" dimensionUniqueName="[Budget Detail]" displayFolder="" count="0" unbalanced="0"/>
    <cacheHierarchy uniqueName="[Budget Detail].[Commodity]" caption="Commodity" attribute="1" defaultMemberUniqueName="[Budget Detail].[Commodity].[All]" allUniqueName="[Budget Detail].[Commodity].[All]" dimensionUniqueName="[Budget Detail]" displayFolder="" count="0" unbalanced="0"/>
    <cacheHierarchy uniqueName="[Budget Detail].[Commodity Code]" caption="Commodity Code" attribute="1" defaultMemberUniqueName="[Budget Detail].[Commodity Code].[All]" allUniqueName="[Budget Detail].[Commodity Code].[All]" dimensionUniqueName="[Budget Detail]" displayFolder="" count="0" unbalanced="0"/>
    <cacheHierarchy uniqueName="[Budget Detail].[Deduction]" caption="Deduction" attribute="1" defaultMemberUniqueName="[Budget Detail].[Deduction].[All]" allUniqueName="[Budget Detail].[Deduction].[All]" dimensionUniqueName="[Budget Detail]" displayFolder="" count="0" unbalanced="0"/>
    <cacheHierarchy uniqueName="[Budget Detail].[Description]" caption="Description" attribute="1" defaultMemberUniqueName="[Budget Detail].[Description].[All]" allUniqueName="[Budget Detail].[Description].[All]" dimensionUniqueName="[Budget Detail]" displayFolder="" count="0" unbalanced="0"/>
    <cacheHierarchy uniqueName="[Budget Detail].[Detail Type]" caption="Detail Type" attribute="1" defaultMemberUniqueName="[Budget Detail].[Detail Type].[All]" allUniqueName="[Budget Detail].[Detail Type].[All]" dimensionUniqueName="[Budget Detail]" displayFolder="" count="0" unbalanced="0"/>
    <cacheHierarchy uniqueName="[Budget Detail].[Employee Name]" caption="Employee Name" attribute="1" defaultMemberUniqueName="[Budget Detail].[Employee Name].[All]" allUniqueName="[Budget Detail].[Employee Name].[All]" dimensionUniqueName="[Budget Detail]" displayFolder="" count="0" unbalanced="0"/>
    <cacheHierarchy uniqueName="[Budget Detail].[Employee Number]" caption="Employee Number" attribute="1" defaultMemberUniqueName="[Budget Detail].[Employee Number].[All]" allUniqueName="[Budget Detail].[Employee Number].[All]" dimensionUniqueName="[Budget Detail]" displayFolder="" count="0" unbalanced="0"/>
    <cacheHierarchy uniqueName="[Budget Detail].[Job Class]" caption="Job Class" attribute="1" defaultMemberUniqueName="[Budget Detail].[Job Class].[All]" allUniqueName="[Budget Detail].[Job Class].[All]" dimensionUniqueName="[Budget Detail]" displayFolder="" count="2" unbalanced="0">
      <fieldsUsage count="2">
        <fieldUsage x="-1"/>
        <fieldUsage x="4"/>
      </fieldsUsage>
    </cacheHierarchy>
    <cacheHierarchy uniqueName="[Budget Detail].[Justification]" caption="Justification" attribute="1" defaultMemberUniqueName="[Budget Detail].[Justification].[All]" allUniqueName="[Budget Detail].[Justification].[All]" dimensionUniqueName="[Budget Detail]" displayFolder="" count="0" unbalanced="0"/>
    <cacheHierarchy uniqueName="[Budget Detail].[Location]" caption="Location" attribute="1" defaultMemberUniqueName="[Budget Detail].[Location].[All]" allUniqueName="[Budget Detail].[Location].[All]" dimensionUniqueName="[Budget Detail]" displayFolder="" count="0" unbalanced="0"/>
    <cacheHierarchy uniqueName="[Budget Detail].[Position]" caption="Position" attribute="1" defaultMemberUniqueName="[Budget Detail].[Position].[All]" allUniqueName="[Budget Detail].[Position].[All]" dimensionUniqueName="[Budget Detail]" displayFolder="" count="0" unbalanced="0"/>
    <cacheHierarchy uniqueName="[Budget Detail].[User Defined]" caption="User Defined" attribute="1" defaultMemberUniqueName="[Budget Detail].[User Defined].[All]" allUniqueName="[Budget Detail].[User Defined].[All]" dimensionUniqueName="[Budget Detail]" displayFolder="" count="0" unbalanced="0"/>
    <cacheHierarchy uniqueName="[Budget Detail].[User Defined Code]" caption="User Defined Code" attribute="1" defaultMemberUniqueName="[Budget Detail].[User Defined Code].[All]" allUniqueName="[Budget Detail].[User Defined Code].[All]" dimensionUniqueName="[Budget Detail]" displayFolder="" count="0" unbalanced="0"/>
    <cacheHierarchy uniqueName="[Budget Detail].[Year]" caption="Year" attribute="1" defaultMemberUniqueName="[Budget Detail].[Year].[All]" allUniqueName="[Budget Detail].[Year].[All]" dimensionUniqueName="[Budget Detail]" displayFolder="" count="0" unbalanced="0"/>
    <cacheHierarchy uniqueName="[Budget Projection].[Projection]" caption="Projection" attribute="1" defaultMemberUniqueName="[Budget Projection].[Projection].[All]" allUniqueName="[Budget Projection].[Projection].[All]" dimensionUniqueName="[Budget Projection]" displayFolder="" count="2" unbalanced="0">
      <fieldsUsage count="2">
        <fieldUsage x="-1"/>
        <fieldUsage x="1"/>
      </fieldsUsage>
    </cacheHierarchy>
    <cacheHierarchy uniqueName="[Budget Projection].[Projection Description]" caption="Projection Description" attribute="1" defaultMemberUniqueName="[Budget Projection].[Projection Description].[All]" allUniqueName="[Budget Projection].[Projection Description].[All]" dimensionUniqueName="[Budget Projection]" displayFolder="" count="0" unbalanced="0"/>
    <cacheHierarchy uniqueName="[Budget Projection].[Projection Number]" caption="Projection Number" attribute="1" defaultMemberUniqueName="[Budget Projection].[Projection Number].[All]" allUniqueName="[Budget Projection].[Projection Number].[All]" dimensionUniqueName="[Budget Projection]" displayFolder="" count="0" unbalanced="0"/>
    <cacheHierarchy uniqueName="[Account].[Account Dim Key]" caption="Account Dim Key" attribute="1" keyAttribute="1" defaultMemberUniqueName="[Account].[Account Dim Key].[All]" allUniqueName="[Account].[Account Dim Key].[All]" dimensionUniqueName="[Account]" displayFolder="" count="0" unbalanced="0" hidden="1"/>
    <cacheHierarchy uniqueName="[Account].[Account Type Sort]" caption="Account Type Sort" attribute="1" defaultMemberUniqueName="[Account].[Account Type Sort].[All]" allUniqueName="[Account].[Account Type Sort].[All]" dimensionUniqueName="[Account]" displayFolder="" count="0" unbalanced="0" hidden="1"/>
    <cacheHierarchy uniqueName="[Budget Detail].[Budget Detail Dim Key]" caption="Budget Detail Dim Key" attribute="1" keyAttribute="1" defaultMemberUniqueName="[Budget Detail].[Budget Detail Dim Key].[All]" allUniqueName="[Budget Detail].[Budget Detail Dim Key].[All]" dimensionUniqueName="[Budget Detail]" displayFolder="" count="0" unbalanced="0" hidden="1"/>
    <cacheHierarchy uniqueName="[Budget Projection].[Budget Projection Dim Key]" caption="Budget Projection Dim Key" attribute="1" keyAttribute="1" defaultMemberUniqueName="[Budget Projection].[Budget Projection Dim Key].[All]" allUniqueName="[Budget Projection].[Budget Projection Dim Key].[All]" dimensionUniqueName="[Budget Projection]" displayFolder="" count="0" unbalanced="0" hidden="1"/>
    <cacheHierarchy uniqueName="[GL User Dim].[GL User Dim Key]" caption="GL User Dim Key" attribute="1" keyAttribute="1" defaultMemberUniqueName="[GL User Dim].[GL User Dim Key].[All]" allUniqueName="[GL User Dim].[GL User Dim Key].[All]" dimensionUniqueName="[GL User Dim]" displayFolder="" count="0" unbalanced="0" hidden="1"/>
    <cacheHierarchy uniqueName="[GL User Dim].[User Name]" caption="User Name" attribute="1" defaultMemberUniqueName="[GL User Dim].[User Name].[All]" allUniqueName="[GL User Dim].[User Name].[All]" dimensionUniqueName="[GL User Dim]" displayFolder="" count="0" unbalanced="0" hidden="1"/>
    <cacheHierarchy uniqueName="[MunisDotNet URL Dim].[Got Centrals]" caption="Got Centrals" attribute="1" defaultMemberUniqueName="[MunisDotNet URL Dim].[Got Centrals].[All]" allUniqueName="[MunisDotNet URL Dim].[Got Centrals].[All]" dimensionUniqueName="[MunisDotNet URL Dim]" displayFolder="" count="0" unbalanced="0" hidden="1"/>
    <cacheHierarchy uniqueName="[MunisDotNet URL Dim].[MunisDotNet URL]" caption="MunisDotNet URL" attribute="1" defaultMemberUniqueName="[MunisDotNet URL Dim].[MunisDotNet URL].[All]" allUniqueName="[MunisDotNet URL Dim].[MunisDotNet URL].[All]" dimensionUniqueName="[MunisDotNet URL Dim]" displayFolder="" count="0" unbalanced="0" hidden="1"/>
    <cacheHierarchy uniqueName="[MunisDotNet URL Dim].[MunisDotNet URL Dim Key]" caption="MunisDotNet URL Dim Key" attribute="1" keyAttribute="1" defaultMemberUniqueName="[MunisDotNet URL Dim].[MunisDotNet URL Dim Key].[All]" allUniqueName="[MunisDotNet URL Dim].[MunisDotNet URL Dim Key].[All]" dimensionUniqueName="[MunisDotNet URL Dim]" displayFolder="" count="0" unbalanced="0" hidden="1"/>
    <cacheHierarchy uniqueName="[Measures].[Projected Actual Amount]" caption="Projected Actual Amount" measure="1" displayFolder="" measureGroup="Budget Projection Amounts" count="0"/>
    <cacheHierarchy uniqueName="[Measures].[Level 01]" caption="Level 01" measure="1" displayFolder="" measureGroup="Budget Projection Amounts" count="0"/>
    <cacheHierarchy uniqueName="[Measures].[Level 02]" caption="Level 02" measure="1" displayFolder="" measureGroup="Budget Projection Amounts" count="0"/>
    <cacheHierarchy uniqueName="[Measures].[Level 03]" caption="Level 03" measure="1" displayFolder="" measureGroup="Budget Projection Amounts" count="0"/>
    <cacheHierarchy uniqueName="[Measures].[Level 04]" caption="Level 04" measure="1" displayFolder="" measureGroup="Budget Projection Amounts" count="0"/>
    <cacheHierarchy uniqueName="[Measures].[Level 05]" caption="Level 05" measure="1" displayFolder="" measureGroup="Budget Projection Amounts" count="0"/>
    <cacheHierarchy uniqueName="[Measures].[Level 06]" caption="Level 06" measure="1" displayFolder="" measureGroup="Budget Projection Amounts" count="0"/>
    <cacheHierarchy uniqueName="[Measures].[Level 07]" caption="Level 07" measure="1" displayFolder="" measureGroup="Budget Projection Amounts" count="0"/>
    <cacheHierarchy uniqueName="[Measures].[Level 08]" caption="Level 08" measure="1" displayFolder="" measureGroup="Budget Projection Amounts" count="0"/>
    <cacheHierarchy uniqueName="[Measures].[Level 09]" caption="Level 09" measure="1" displayFolder="" measureGroup="Budget Projection Amounts" count="0"/>
    <cacheHierarchy uniqueName="[Measures].[Level 10]" caption="Level 10" measure="1" displayFolder="" measureGroup="Budget Projection Amounts" count="0"/>
    <cacheHierarchy uniqueName="[Measures].[Level 11]" caption="Level 11" measure="1" displayFolder="" measureGroup="Budget Projection Amounts" count="0"/>
    <cacheHierarchy uniqueName="[Measures].[Level 12]" caption="Level 12" measure="1" displayFolder="" measureGroup="Budget Projection Amounts" count="0"/>
    <cacheHierarchy uniqueName="[Measures].[Level 13]" caption="Level 13" measure="1" displayFolder="" measureGroup="Budget Projection Amounts" count="0"/>
    <cacheHierarchy uniqueName="[Measures].[Level 14]" caption="Level 14" measure="1" displayFolder="" measureGroup="Budget Projection Amounts" count="0"/>
    <cacheHierarchy uniqueName="[Measures].[Level 15]" caption="Level 15" measure="1" displayFolder="" measureGroup="Budget Projection Amounts" count="0"/>
    <cacheHierarchy uniqueName="[Measures].[Level 16]" caption="Level 16" measure="1" displayFolder="" measureGroup="Budget Projection Amounts" count="0"/>
    <cacheHierarchy uniqueName="[Measures].[Level 17]" caption="Level 17" measure="1" displayFolder="" measureGroup="Budget Projection Amounts" count="0"/>
    <cacheHierarchy uniqueName="[Measures].[Level 18]" caption="Level 18" measure="1" displayFolder="" measureGroup="Budget Projection Amounts" count="0"/>
    <cacheHierarchy uniqueName="[Measures].[Level 19]" caption="Level 19" measure="1" displayFolder="" measureGroup="Budget Projection Amounts" count="0"/>
    <cacheHierarchy uniqueName="[Measures].[Level 20]" caption="Level 20" measure="1" displayFolder="" measureGroup="Budget Projection Amounts" count="0"/>
    <cacheHierarchy uniqueName="[Measures].[Detail Projected Actual Amount]" caption="Detail Projected Actual Amount" measure="1" displayFolder="" measureGroup="Budget Detail Amounts" count="0"/>
    <cacheHierarchy uniqueName="[Measures].[Detail Level 01]" caption="Detail Level 01" measure="1" displayFolder="" measureGroup="Budget Detail Amounts" count="0"/>
    <cacheHierarchy uniqueName="[Measures].[Detail Level 02]" caption="Detail Level 02" measure="1" displayFolder="" measureGroup="Budget Detail Amounts" count="0"/>
    <cacheHierarchy uniqueName="[Measures].[Detail Level 03]" caption="Detail Level 03" measure="1" displayFolder="" measureGroup="Budget Detail Amounts" count="0"/>
    <cacheHierarchy uniqueName="[Measures].[Detail Level 04]" caption="Detail Level 04" measure="1" displayFolder="" measureGroup="Budget Detail Amounts" count="0"/>
    <cacheHierarchy uniqueName="[Measures].[Detail Level 05]" caption="Detail Level 05" measure="1" displayFolder="" measureGroup="Budget Detail Amounts" count="0"/>
    <cacheHierarchy uniqueName="[Measures].[Quantity Level 01]" caption="Quantity Level 01" measure="1" displayFolder="" measureGroup="Budget Detail Amounts" count="0"/>
    <cacheHierarchy uniqueName="[Measures].[Quantity Level 02]" caption="Quantity Level 02" measure="1" displayFolder="" measureGroup="Budget Detail Amounts" count="0"/>
    <cacheHierarchy uniqueName="[Measures].[Quantity Level 03]" caption="Quantity Level 03" measure="1" displayFolder="" measureGroup="Budget Detail Amounts" count="0"/>
    <cacheHierarchy uniqueName="[Measures].[Quantity Level 04]" caption="Quantity Level 04" measure="1" displayFolder="" measureGroup="Budget Detail Amounts" count="0"/>
    <cacheHierarchy uniqueName="[Measures].[Quantity Level 05]" caption="Quantity Level 05" measure="1" displayFolder="" measureGroup="Budget Detail Amounts" count="0"/>
    <cacheHierarchy uniqueName="[Measures].[Unit Cost Level 01]" caption="Unit Cost Level 01" measure="1" displayFolder="" measureGroup="Budget Detail Amounts" count="0"/>
    <cacheHierarchy uniqueName="[Measures].[Unit Cost Level 02]" caption="Unit Cost Level 02" measure="1" displayFolder="" measureGroup="Budget Detail Amounts" count="0"/>
    <cacheHierarchy uniqueName="[Measures].[Unit Cost Level 03]" caption="Unit Cost Level 03" measure="1" displayFolder="" measureGroup="Budget Detail Amounts" count="0"/>
    <cacheHierarchy uniqueName="[Measures].[Unit Cost Level 04]" caption="Unit Cost Level 04" measure="1" displayFolder="" measureGroup="Budget Detail Amounts" count="0"/>
    <cacheHierarchy uniqueName="[Measures].[Unit Cost Level 05]" caption="Unit Cost Level 05" measure="1" displayFolder="" measureGroup="Budget Detail Amounts" count="0"/>
    <cacheHierarchy uniqueName="[Measures].[Detail Level 06]" caption="Detail Level 06" measure="1" displayFolder="" measureGroup="Budget Detail Amounts" count="0"/>
    <cacheHierarchy uniqueName="[Measures].[Detail Level 07]" caption="Detail Level 07" measure="1" displayFolder="" measureGroup="Budget Detail Amounts" count="0" oneField="1">
      <fieldsUsage count="1">
        <fieldUsage x="3"/>
      </fieldsUsage>
    </cacheHierarchy>
    <cacheHierarchy uniqueName="[Measures].[Detail Level 08]" caption="Detail Level 08" measure="1" displayFolder="" measureGroup="Budget Detail Amounts" count="0"/>
    <cacheHierarchy uniqueName="[Measures].[Detail Level 09]" caption="Detail Level 09" measure="1" displayFolder="" measureGroup="Budget Detail Amounts" count="0"/>
    <cacheHierarchy uniqueName="[Measures].[Detail Level 10]" caption="Detail Level 10" measure="1" displayFolder="" measureGroup="Budget Detail Amounts" count="0"/>
    <cacheHierarchy uniqueName="[Measures].[Detail Level 11]" caption="Detail Level 11" measure="1" displayFolder="" measureGroup="Budget Detail Amounts" count="0"/>
    <cacheHierarchy uniqueName="[Measures].[Detail Level 12]" caption="Detail Level 12" measure="1" displayFolder="" measureGroup="Budget Detail Amounts" count="0"/>
    <cacheHierarchy uniqueName="[Measures].[Detail Level 13]" caption="Detail Level 13" measure="1" displayFolder="" measureGroup="Budget Detail Amounts" count="0"/>
    <cacheHierarchy uniqueName="[Measures].[Detail Level 14]" caption="Detail Level 14" measure="1" displayFolder="" measureGroup="Budget Detail Amounts" count="0"/>
    <cacheHierarchy uniqueName="[Measures].[Detail Level 15]" caption="Detail Level 15" measure="1" displayFolder="" measureGroup="Budget Detail Amounts" count="0"/>
    <cacheHierarchy uniqueName="[Measures].[Detail Level 16]" caption="Detail Level 16" measure="1" displayFolder="" measureGroup="Budget Detail Amounts" count="0"/>
    <cacheHierarchy uniqueName="[Measures].[Detail Level 17]" caption="Detail Level 17" measure="1" displayFolder="" measureGroup="Budget Detail Amounts" count="0"/>
    <cacheHierarchy uniqueName="[Measures].[Detail Level 18]" caption="Detail Level 18" measure="1" displayFolder="" measureGroup="Budget Detail Amounts" count="0"/>
    <cacheHierarchy uniqueName="[Measures].[Detail Level 19]" caption="Detail Level 19" measure="1" displayFolder="" measureGroup="Budget Detail Amounts" count="0"/>
    <cacheHierarchy uniqueName="[Measures].[Detail Level 20]" caption="Detail Level 20" measure="1" displayFolder="" measureGroup="Budget Detail Amounts" count="0"/>
    <cacheHierarchy uniqueName="[Measures].[Quantity Level 06]" caption="Quantity Level 06" measure="1" displayFolder="" measureGroup="Budget Detail Amounts" count="0"/>
    <cacheHierarchy uniqueName="[Measures].[Quantity Level 07]" caption="Quantity Level 07" measure="1" displayFolder="" measureGroup="Budget Detail Amounts" count="0" oneField="1">
      <fieldsUsage count="1">
        <fieldUsage x="0"/>
      </fieldsUsage>
    </cacheHierarchy>
    <cacheHierarchy uniqueName="[Measures].[Quantity Level 08]" caption="Quantity Level 08" measure="1" displayFolder="" measureGroup="Budget Detail Amounts" count="0"/>
    <cacheHierarchy uniqueName="[Measures].[Quantity Level 09]" caption="Quantity Level 09" measure="1" displayFolder="" measureGroup="Budget Detail Amounts" count="0"/>
    <cacheHierarchy uniqueName="[Measures].[Quantity Level 10]" caption="Quantity Level 10" measure="1" displayFolder="" measureGroup="Budget Detail Amounts" count="0"/>
    <cacheHierarchy uniqueName="[Measures].[Quantity Level 11]" caption="Quantity Level 11" measure="1" displayFolder="" measureGroup="Budget Detail Amounts" count="0"/>
    <cacheHierarchy uniqueName="[Measures].[Quantity Level 12]" caption="Quantity Level 12" measure="1" displayFolder="" measureGroup="Budget Detail Amounts" count="0"/>
    <cacheHierarchy uniqueName="[Measures].[Quantity Level 13]" caption="Quantity Level 13" measure="1" displayFolder="" measureGroup="Budget Detail Amounts" count="0"/>
    <cacheHierarchy uniqueName="[Measures].[Quantity Level 14]" caption="Quantity Level 14" measure="1" displayFolder="" measureGroup="Budget Detail Amounts" count="0"/>
    <cacheHierarchy uniqueName="[Measures].[Quantity Level 15]" caption="Quantity Level 15" measure="1" displayFolder="" measureGroup="Budget Detail Amounts" count="0"/>
    <cacheHierarchy uniqueName="[Measures].[Quantity Level 16]" caption="Quantity Level 16" measure="1" displayFolder="" measureGroup="Budget Detail Amounts" count="0"/>
    <cacheHierarchy uniqueName="[Measures].[Quantity Level 17]" caption="Quantity Level 17" measure="1" displayFolder="" measureGroup="Budget Detail Amounts" count="0"/>
    <cacheHierarchy uniqueName="[Measures].[Quantity Level 18]" caption="Quantity Level 18" measure="1" displayFolder="" measureGroup="Budget Detail Amounts" count="0"/>
    <cacheHierarchy uniqueName="[Measures].[Quantity Level 19]" caption="Quantity Level 19" measure="1" displayFolder="" measureGroup="Budget Detail Amounts" count="0"/>
    <cacheHierarchy uniqueName="[Measures].[Quantity Level 20]" caption="Quantity Level 20" measure="1" displayFolder="" measureGroup="Budget Detail Amounts" count="0"/>
    <cacheHierarchy uniqueName="[Measures].[Unit Cost Level 06]" caption="Unit Cost Level 06" measure="1" displayFolder="" measureGroup="Budget Detail Amounts" count="0"/>
    <cacheHierarchy uniqueName="[Measures].[Unit Cost Level 07]" caption="Unit Cost Level 07" measure="1" displayFolder="" measureGroup="Budget Detail Amounts" count="0"/>
    <cacheHierarchy uniqueName="[Measures].[Unit Cost Level 08]" caption="Unit Cost Level 08" measure="1" displayFolder="" measureGroup="Budget Detail Amounts" count="0"/>
    <cacheHierarchy uniqueName="[Measures].[Unit Cost Level 09]" caption="Unit Cost Level 09" measure="1" displayFolder="" measureGroup="Budget Detail Amounts" count="0"/>
    <cacheHierarchy uniqueName="[Measures].[Unit Cost Level 10]" caption="Unit Cost Level 10" measure="1" displayFolder="" measureGroup="Budget Detail Amounts" count="0"/>
    <cacheHierarchy uniqueName="[Measures].[Unit Cost Level 11]" caption="Unit Cost Level 11" measure="1" displayFolder="" measureGroup="Budget Detail Amounts" count="0"/>
    <cacheHierarchy uniqueName="[Measures].[Unit Cost Level 12]" caption="Unit Cost Level 12" measure="1" displayFolder="" measureGroup="Budget Detail Amounts" count="0"/>
    <cacheHierarchy uniqueName="[Measures].[Unit Cost Level 13]" caption="Unit Cost Level 13" measure="1" displayFolder="" measureGroup="Budget Detail Amounts" count="0"/>
    <cacheHierarchy uniqueName="[Measures].[Unit Cost Level 14]" caption="Unit Cost Level 14" measure="1" displayFolder="" measureGroup="Budget Detail Amounts" count="0"/>
    <cacheHierarchy uniqueName="[Measures].[Unit Cost Level 15]" caption="Unit Cost Level 15" measure="1" displayFolder="" measureGroup="Budget Detail Amounts" count="0"/>
    <cacheHierarchy uniqueName="[Measures].[Unit Cost Level 16]" caption="Unit Cost Level 16" measure="1" displayFolder="" measureGroup="Budget Detail Amounts" count="0"/>
    <cacheHierarchy uniqueName="[Measures].[Unit Cost Level 17]" caption="Unit Cost Level 17" measure="1" displayFolder="" measureGroup="Budget Detail Amounts" count="0"/>
    <cacheHierarchy uniqueName="[Measures].[Unit Cost Level 18]" caption="Unit Cost Level 18" measure="1" displayFolder="" measureGroup="Budget Detail Amounts" count="0"/>
    <cacheHierarchy uniqueName="[Measures].[Unit Cost Level 19]" caption="Unit Cost Level 19" measure="1" displayFolder="" measureGroup="Budget Detail Amounts" count="0"/>
    <cacheHierarchy uniqueName="[Measures].[Unit Cost Level 20]" caption="Unit Cost Level 20" measure="1" displayFolder="" measureGroup="Budget Detail Amounts" count="0"/>
    <cacheHierarchy uniqueName="[Measures].[CY Actual]" caption="CY Actual" measure="1" displayFolder="" measureGroup="Account Amounts" count="0"/>
    <cacheHierarchy uniqueName="[Measures].[CY Revised Budget]" caption="CY Revised Budget" measure="1" displayFolder="" measureGroup="Account Amounts" count="0"/>
    <cacheHierarchy uniqueName="[Measures].[LY Actual]" caption="LY Actual" measure="1" displayFolder="" measureGroup="Account Amounts" count="0"/>
    <cacheHierarchy uniqueName="[Measures].[LY Revised Budget]" caption="LY Revised Budget" measure="1" displayFolder="" measureGroup="Account Amounts" count="0"/>
    <cacheHierarchy uniqueName="[Measures].[CY Original Budget]" caption="CY Original Budget" measure="1" displayFolder="" measureGroup="Account Amounts" count="0"/>
    <cacheHierarchy uniqueName="[Measures].[CY Encumbrance]" caption="CY Encumbrance" measure="1" displayFolder="" measureGroup="Account Amounts" count="0"/>
    <cacheHierarchy uniqueName="[Measures].[CY Requisition]" caption="CY Requisition" measure="1" displayFolder="" measureGroup="Account Amounts" count="0"/>
    <cacheHierarchy uniqueName="[Measures].[LY Original Budget]" caption="LY Original Budget" measure="1" displayFolder="" measureGroup="Account Amounts" count="0"/>
    <cacheHierarchy uniqueName="[Measures].[LY2 Actual]" caption="LY2 Actual" measure="1" displayFolder="" measureGroup="Account Amounts" count="0"/>
    <cacheHierarchy uniqueName="[Measures].[LY2 Revised Budget]" caption="LY2 Revised Budget" measure="1" displayFolder="" measureGroup="Account Amounts" count="0"/>
    <cacheHierarchy uniqueName="[Measures].[LY2 Original Budget]" caption="LY2 Original Budget" measure="1" displayFolder="" measureGroup="Account Amounts" count="0"/>
    <cacheHierarchy uniqueName="[Measures].[LY3 Actual]" caption="LY3 Actual" measure="1" displayFolder="" measureGroup="Account Amounts" count="0"/>
    <cacheHierarchy uniqueName="[Measures].[LY3 Revised Budget]" caption="LY3 Revised Budget" measure="1" displayFolder="" measureGroup="Account Amounts" count="0"/>
    <cacheHierarchy uniqueName="[Measures].[LY3 Original Budget]" caption="LY3 Original Budget" measure="1" displayFolder="" measureGroup="Account Amounts" count="0"/>
    <cacheHierarchy uniqueName="[Measures].[GL Budget Projections Fact Count]" caption="GL Budget Projections Fact Count" measure="1" displayFolder="" measureGroup="Budget Projection Amounts" count="0" hidden="1"/>
    <cacheHierarchy uniqueName="[Measures].[GL Budget Details Fact Count]" caption="GL Budget Details Fact Count" measure="1" displayFolder="" measureGroup="Budget Detail Amounts" count="0" hidden="1"/>
    <cacheHierarchy uniqueName="[Measures].[GL User Acct Bridge Count]" caption="GL User Acct Bridge Count" measure="1" displayFolder="" measureGroup="GL User Acct Bridge" count="0" hidden="1"/>
    <cacheHierarchy uniqueName="[Measures].[GL Budget Account Fact Count]" caption="GL Budget Account Fact Count" measure="1" displayFolder="" measureGroup="Account Amounts" count="0" hidden="1"/>
  </cacheHierarchies>
  <kpis count="0"/>
  <dimensions count="4">
    <dimension name="Account" uniqueName="[Account]" caption="Account"/>
    <dimension name="Budget Detail" uniqueName="[Budget Detail]" caption="Budget Detail"/>
    <dimension name="Budget Projection" uniqueName="[Budget Projection]" caption="Budget Projection"/>
    <dimension measure="1" name="Measures" uniqueName="[Measures]" caption="Measures"/>
  </dimensions>
  <measureGroups count="4">
    <measureGroup name="Account Amounts" caption="Account Amounts"/>
    <measureGroup name="Budget Detail Amounts" caption="Budget Detail Amounts"/>
    <measureGroup name="Budget Projection Amounts" caption="Budget Projection Amounts"/>
    <measureGroup name="GL User Acct Bridge" caption="GL User Acct Bridge"/>
  </measureGroups>
  <maps count="8">
    <map measureGroup="0" dimension="0"/>
    <map measureGroup="0" dimension="2"/>
    <map measureGroup="1" dimension="0"/>
    <map measureGroup="1" dimension="1"/>
    <map measureGroup="1" dimension="2"/>
    <map measureGroup="2" dimension="0"/>
    <map measureGroup="2" dimension="2"/>
    <map measureGroup="3" dimension="0"/>
  </maps>
  <extLst>
    <ext xmlns:x14="http://schemas.microsoft.com/office/spreadsheetml/2009/9/main" uri="{725AE2AE-9491-48be-B2B4-4EB974FC3084}">
      <x14:pivotCacheDefinition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8D6FA0E-8A12-4F9A-A3E4-ADEAAA19BD56}" name="PivotTable2" cacheId="208" applyNumberFormats="0" applyBorderFormats="0" applyFontFormats="0" applyPatternFormats="0" applyAlignmentFormats="0" applyWidthHeightFormats="1" dataCaption="Values" missingCaption="-" updatedVersion="8" minRefreshableVersion="3" useAutoFormatting="1" pageOverThenDown="1" colGrandTotals="0" itemPrintTitles="1" createdVersion="8" indent="0" compact="0" compactData="0" gridDropZones="1" multipleFieldFilters="0" fieldListSortAscending="1">
  <location ref="A3:D1084" firstHeaderRow="1" firstDataRow="2" firstDataCol="2" rowPageCount="1" colPageCount="1"/>
  <pivotFields count="5">
    <pivotField dataField="1" compact="0" outline="0" subtotalTop="0" showAll="0" defaultSubtotal="0"/>
    <pivotField axis="axisPage" compact="0" allDrilled="1" outline="0" subtotalTop="0" showAll="0" dataSourceSort="1" defaultSubtotal="0" defaultAttributeDrillState="1"/>
    <pivotField axis="axisRow" compact="0" allDrilled="1" outline="0" subtotalTop="0" showAll="0" dataSourceSort="1" defaultSubtotal="0" defaultAttributeDrillState="1">
      <items count="4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s>
    </pivotField>
    <pivotField dataField="1" compact="0" outline="0" subtotalTop="0" showAll="0" defaultSubtotal="0"/>
    <pivotField axis="axisRow" compact="0" allDrilled="1" outline="0" subtotalTop="0" showAll="0" dataSourceSort="1" defaultSubtotal="0" defaultAttributeDrillState="1">
      <items count="605">
        <item s="1" x="0"/>
        <item s="1" x="1"/>
        <item s="1" x="2"/>
        <item s="1" x="3"/>
        <item s="1" x="4"/>
        <item s="1" x="5"/>
        <item s="1" x="6"/>
        <item s="1" x="7"/>
        <item s="1" x="8"/>
        <item s="1" x="9"/>
        <item s="1" x="10"/>
        <item s="1" x="11"/>
        <item s="1" x="12"/>
        <item s="1" x="13"/>
        <item s="1" x="14"/>
        <item s="1" x="15"/>
        <item s="1" x="16"/>
        <item s="1" x="17"/>
        <item s="1" x="18"/>
        <item s="1" x="19"/>
        <item s="1" x="20"/>
        <item s="1" x="21"/>
        <item s="1" x="22"/>
        <item s="1" x="23"/>
        <item s="1" x="24"/>
        <item s="1" x="25"/>
        <item s="1" x="26"/>
        <item s="1" x="27"/>
        <item s="1" x="28"/>
        <item s="1" x="29"/>
        <item s="1" x="30"/>
        <item s="1" x="31"/>
        <item s="1" x="32"/>
        <item s="1" x="33"/>
        <item s="1" x="34"/>
        <item s="1" x="35"/>
        <item s="1" x="36"/>
        <item s="1" x="37"/>
        <item s="1" x="38"/>
        <item s="1" x="39"/>
        <item s="1" x="40"/>
        <item s="1" x="41"/>
        <item s="1" x="42"/>
        <item s="1" x="43"/>
        <item s="1" x="44"/>
        <item s="1" x="45"/>
        <item s="1" x="46"/>
        <item s="1" x="47"/>
        <item s="1" x="48"/>
        <item s="1" x="49"/>
        <item s="1" x="50"/>
        <item s="1" x="51"/>
        <item s="1" x="52"/>
        <item s="1" x="53"/>
        <item s="1" x="54"/>
        <item s="1" x="55"/>
        <item s="1" x="56"/>
        <item s="1" x="57"/>
        <item s="1" x="58"/>
        <item s="1" x="59"/>
        <item s="1" x="60"/>
        <item s="1" x="61"/>
        <item s="1" x="62"/>
        <item s="1" x="63"/>
        <item s="1" x="64"/>
        <item s="1" x="65"/>
        <item s="1" x="66"/>
        <item s="1" x="67"/>
        <item s="1" x="68"/>
        <item s="1" x="69"/>
        <item s="1" x="70"/>
        <item s="1" x="71"/>
        <item s="1" x="72"/>
        <item s="1" x="73"/>
        <item s="1" x="74"/>
        <item s="1" x="75"/>
        <item s="1" x="76"/>
        <item s="1" x="77"/>
        <item s="1" x="78"/>
        <item s="1" x="79"/>
        <item s="1" x="80"/>
        <item s="1" x="81"/>
        <item s="1" x="82"/>
        <item s="1" x="83"/>
        <item s="1" x="84"/>
        <item s="1" x="85"/>
        <item s="1" x="86"/>
        <item s="1" x="87"/>
        <item s="1" x="88"/>
        <item s="1" x="89"/>
        <item s="1" x="90"/>
        <item s="1" x="91"/>
        <item s="1" x="92"/>
        <item s="1" x="93"/>
        <item s="1" x="94"/>
        <item s="1" x="95"/>
        <item s="1" x="96"/>
        <item s="1" x="97"/>
        <item s="1" x="98"/>
        <item s="1" x="99"/>
        <item s="1" x="100"/>
        <item s="1" x="101"/>
        <item s="1" x="102"/>
        <item s="1" x="103"/>
        <item s="1" x="104"/>
        <item s="1" x="105"/>
        <item s="1" x="106"/>
        <item s="1" x="107"/>
        <item s="1" x="108"/>
        <item s="1" x="109"/>
        <item s="1" x="110"/>
        <item s="1" x="111"/>
        <item s="1" x="112"/>
        <item s="1" x="113"/>
        <item s="1" x="114"/>
        <item s="1" x="115"/>
        <item s="1" x="116"/>
        <item s="1" x="117"/>
        <item s="1" x="118"/>
        <item s="1" x="119"/>
        <item s="1" x="120"/>
        <item s="1" x="121"/>
        <item s="1" x="122"/>
        <item s="1" x="123"/>
        <item s="1" x="124"/>
        <item s="1" x="125"/>
        <item s="1" x="126"/>
        <item s="1" x="127"/>
        <item s="1" x="128"/>
        <item s="1" x="129"/>
        <item s="1" x="130"/>
        <item s="1" x="131"/>
        <item s="1" x="132"/>
        <item s="1" x="133"/>
        <item s="1" x="134"/>
        <item s="1" x="135"/>
        <item s="1" x="136"/>
        <item s="1" x="137"/>
        <item s="1" x="138"/>
        <item s="1" x="139"/>
        <item s="1" x="140"/>
        <item s="1" x="141"/>
        <item s="1" x="142"/>
        <item s="1" x="143"/>
        <item s="1" x="144"/>
        <item s="1" x="145"/>
        <item s="1" x="146"/>
        <item s="1" x="147"/>
        <item s="1" x="148"/>
        <item s="1" x="149"/>
        <item s="1" x="150"/>
        <item s="1" x="151"/>
        <item s="1" x="152"/>
        <item s="1" x="153"/>
        <item s="1" x="154"/>
        <item s="1" x="155"/>
        <item s="1" x="156"/>
        <item s="1" x="157"/>
        <item s="1" x="158"/>
        <item s="1" x="159"/>
        <item s="1" x="160"/>
        <item s="1" x="161"/>
        <item s="1" x="162"/>
        <item s="1" x="163"/>
        <item s="1" x="164"/>
        <item s="1" x="165"/>
        <item s="1" x="166"/>
        <item s="1" x="167"/>
        <item s="1" x="168"/>
        <item s="1" x="169"/>
        <item s="1" x="170"/>
        <item s="1" x="171"/>
        <item s="1" x="172"/>
        <item s="1" x="173"/>
        <item s="1" x="174"/>
        <item s="1" x="175"/>
        <item s="1" x="176"/>
        <item s="1" x="177"/>
        <item s="1" x="178"/>
        <item s="1" x="179"/>
        <item s="1" x="180"/>
        <item s="1" x="181"/>
        <item s="1" x="182"/>
        <item s="1" x="183"/>
        <item s="1" x="184"/>
        <item s="1" x="185"/>
        <item s="1" x="186"/>
        <item s="1" x="187"/>
        <item s="1" x="188"/>
        <item s="1" x="189"/>
        <item s="1" x="190"/>
        <item s="1" x="191"/>
        <item s="1" x="192"/>
        <item s="1" x="193"/>
        <item s="1" x="194"/>
        <item s="1" x="195"/>
        <item s="1" x="196"/>
        <item s="1" x="197"/>
        <item s="1" x="198"/>
        <item s="1" x="199"/>
        <item s="1" x="200"/>
        <item s="1" x="201"/>
        <item s="1" x="202"/>
        <item s="1" x="203"/>
        <item s="1" x="204"/>
        <item s="1" x="205"/>
        <item s="1" x="206"/>
        <item s="1" x="207"/>
        <item s="1" x="208"/>
        <item s="1" x="209"/>
        <item s="1" x="210"/>
        <item s="1" x="211"/>
        <item s="1" x="212"/>
        <item s="1" x="213"/>
        <item s="1" x="214"/>
        <item s="1" x="215"/>
        <item s="1" x="216"/>
        <item s="1" x="217"/>
        <item s="1" x="218"/>
        <item s="1" x="219"/>
        <item s="1" x="220"/>
        <item s="1" x="221"/>
        <item s="1" x="222"/>
        <item s="1" x="223"/>
        <item s="1" x="224"/>
        <item s="1" x="225"/>
        <item s="1" x="226"/>
        <item s="1" x="227"/>
        <item s="1" x="228"/>
        <item s="1" x="229"/>
        <item s="1" x="230"/>
        <item s="1" x="231"/>
        <item s="1" x="232"/>
        <item s="1" x="233"/>
        <item s="1" x="234"/>
        <item s="1" x="235"/>
        <item s="1" x="236"/>
        <item s="1" x="237"/>
        <item s="1" x="238"/>
        <item s="1" x="239"/>
        <item s="1" x="240"/>
        <item s="1" x="241"/>
        <item s="1" x="242"/>
        <item s="1" x="243"/>
        <item s="1" x="244"/>
        <item s="1" x="245"/>
        <item s="1" x="246"/>
        <item s="1" x="247"/>
        <item s="1" x="248"/>
        <item s="1" x="249"/>
        <item s="1" x="250"/>
        <item s="1" x="251"/>
        <item s="1" x="252"/>
        <item s="1" x="253"/>
        <item s="1" x="254"/>
        <item s="1" x="255"/>
        <item s="1" x="256"/>
        <item s="1" x="257"/>
        <item s="1" x="258"/>
        <item s="1" x="259"/>
        <item s="1" x="260"/>
        <item s="1" x="261"/>
        <item s="1" x="262"/>
        <item s="1" x="263"/>
        <item s="1" x="264"/>
        <item s="1" x="265"/>
        <item s="1" x="266"/>
        <item s="1" x="267"/>
        <item s="1" x="268"/>
        <item s="1" x="269"/>
        <item s="1" x="270"/>
        <item s="1" x="271"/>
        <item s="1" x="272"/>
        <item s="1" x="273"/>
        <item s="1" x="274"/>
        <item s="1" x="275"/>
        <item s="1" x="276"/>
        <item s="1" x="277"/>
        <item s="1" x="278"/>
        <item s="1" x="279"/>
        <item s="1" x="280"/>
        <item s="1" x="281"/>
        <item s="1" x="282"/>
        <item s="1" x="283"/>
        <item s="1" x="284"/>
        <item s="1" x="285"/>
        <item s="1" x="286"/>
        <item s="1" x="287"/>
        <item s="1" x="288"/>
        <item s="1" x="289"/>
        <item s="1" x="290"/>
        <item s="1" x="291"/>
        <item s="1" x="292"/>
        <item s="1" x="293"/>
        <item s="1" x="294"/>
        <item s="1" x="295"/>
        <item s="1" x="296"/>
        <item s="1" x="297"/>
        <item s="1" x="298"/>
        <item s="1" x="299"/>
        <item s="1" x="300"/>
        <item s="1" x="301"/>
        <item s="1" x="302"/>
        <item s="1" x="303"/>
        <item s="1" x="304"/>
        <item s="1" x="305"/>
        <item s="1" x="306"/>
        <item s="1" x="307"/>
        <item s="1" x="308"/>
        <item s="1" x="309"/>
        <item s="1" x="310"/>
        <item s="1" x="311"/>
        <item s="1" x="312"/>
        <item s="1" x="313"/>
        <item s="1" x="314"/>
        <item s="1" x="315"/>
        <item s="1" x="316"/>
        <item s="1" x="317"/>
        <item s="1" x="318"/>
        <item s="1" x="319"/>
        <item s="1" x="320"/>
        <item s="1" x="321"/>
        <item s="1" x="322"/>
        <item s="1" x="323"/>
        <item s="1" x="324"/>
        <item s="1" x="325"/>
        <item s="1" x="326"/>
        <item s="1" x="327"/>
        <item s="1" x="328"/>
        <item s="1" x="329"/>
        <item s="1" x="330"/>
        <item s="1" x="331"/>
        <item s="1" x="332"/>
        <item s="1" x="333"/>
        <item s="1" x="334"/>
        <item s="1" x="335"/>
        <item s="1" x="336"/>
        <item s="1" x="337"/>
        <item s="1" x="338"/>
        <item s="1" x="339"/>
        <item s="1" x="340"/>
        <item s="1" x="341"/>
        <item s="1" x="342"/>
        <item s="1" x="343"/>
        <item s="1" x="344"/>
        <item s="1" x="345"/>
        <item s="1" x="346"/>
        <item s="1" x="347"/>
        <item s="1" x="348"/>
        <item s="1" x="349"/>
        <item s="1" x="350"/>
        <item s="1" x="351"/>
        <item s="1" x="352"/>
        <item s="1" x="353"/>
        <item s="1" x="354"/>
        <item s="1" x="355"/>
        <item s="1" x="356"/>
        <item s="1" x="357"/>
        <item s="1" x="358"/>
        <item s="1" x="359"/>
        <item s="1" x="360"/>
        <item s="1" x="361"/>
        <item s="1" x="362"/>
        <item s="1" x="363"/>
        <item s="1" x="364"/>
        <item s="1" x="365"/>
        <item s="1" x="366"/>
        <item s="1" x="367"/>
        <item s="1" x="368"/>
        <item s="1" x="369"/>
        <item s="1" x="370"/>
        <item s="1" x="371"/>
        <item s="1" x="372"/>
        <item s="1" x="373"/>
        <item s="1" x="374"/>
        <item s="1" x="375"/>
        <item s="1" x="376"/>
        <item s="1" x="377"/>
        <item s="1" x="378"/>
        <item s="1" x="379"/>
        <item s="1" x="380"/>
        <item s="1" x="381"/>
        <item s="1" x="382"/>
        <item s="1" x="383"/>
        <item s="1" x="384"/>
        <item s="1" x="385"/>
        <item s="1" x="386"/>
        <item s="1" x="387"/>
        <item s="1" x="388"/>
        <item s="1" x="389"/>
        <item s="1" x="390"/>
        <item s="1" x="391"/>
        <item s="1" x="392"/>
        <item s="1" x="393"/>
        <item s="1" x="394"/>
        <item s="1" x="395"/>
        <item s="1" x="396"/>
        <item s="1" x="397"/>
        <item s="1" x="398"/>
        <item s="1" x="399"/>
        <item s="1" x="400"/>
        <item s="1" x="401"/>
        <item s="1" x="402"/>
        <item s="1" x="403"/>
        <item s="1" x="404"/>
        <item s="1" x="405"/>
        <item s="1" x="406"/>
        <item s="1" x="407"/>
        <item s="1" x="408"/>
        <item s="1" x="409"/>
        <item s="1" x="410"/>
        <item s="1" x="411"/>
        <item s="1" x="412"/>
        <item s="1" x="413"/>
        <item s="1" x="414"/>
        <item s="1" x="415"/>
        <item s="1" x="416"/>
        <item s="1" x="417"/>
        <item s="1" x="418"/>
        <item s="1" x="419"/>
        <item s="1" x="420"/>
        <item s="1" x="421"/>
        <item s="1" x="422"/>
        <item s="1" x="423"/>
        <item s="1" x="424"/>
        <item s="1" x="425"/>
        <item s="1" x="426"/>
        <item s="1" x="427"/>
        <item s="1" x="428"/>
        <item s="1" x="429"/>
        <item s="1" x="430"/>
        <item s="1" x="431"/>
        <item s="1" x="432"/>
        <item s="1" x="433"/>
        <item s="1" x="434"/>
        <item s="1" x="435"/>
        <item s="1" x="436"/>
        <item s="1" x="437"/>
        <item s="1" x="438"/>
        <item s="1" x="439"/>
        <item s="1" x="440"/>
        <item s="1" x="441"/>
        <item s="1" x="442"/>
        <item s="1" x="443"/>
        <item s="1" x="444"/>
        <item s="1" x="445"/>
        <item s="1" x="446"/>
        <item s="1" x="447"/>
        <item s="1" x="448"/>
        <item s="1" x="449"/>
        <item s="1" x="450"/>
        <item s="1" x="451"/>
        <item s="1" x="452"/>
        <item s="1" x="453"/>
        <item s="1" x="454"/>
        <item s="1" x="455"/>
        <item s="1" x="456"/>
        <item s="1" x="457"/>
        <item s="1" x="458"/>
        <item s="1" x="459"/>
        <item s="1" x="460"/>
        <item s="1" x="461"/>
        <item s="1" x="462"/>
        <item s="1" x="463"/>
        <item s="1" x="464"/>
        <item s="1" x="465"/>
        <item s="1" x="466"/>
        <item s="1" x="467"/>
        <item s="1" x="468"/>
        <item s="1" x="469"/>
        <item s="1" x="470"/>
        <item s="1" x="471"/>
        <item s="1" x="472"/>
        <item s="1" x="473"/>
        <item s="1" x="474"/>
        <item s="1" x="475"/>
        <item s="1" x="476"/>
        <item s="1" x="477"/>
        <item s="1" x="478"/>
        <item s="1" x="479"/>
        <item s="1" x="480"/>
        <item s="1" x="481"/>
        <item s="1" x="482"/>
        <item s="1" x="483"/>
        <item s="1" x="484"/>
        <item s="1" x="485"/>
        <item s="1" x="486"/>
        <item s="1" x="487"/>
        <item s="1" x="488"/>
        <item s="1" x="489"/>
        <item s="1" x="490"/>
        <item s="1" x="491"/>
        <item s="1" x="492"/>
        <item s="1" x="493"/>
        <item s="1" x="494"/>
        <item s="1" x="495"/>
        <item s="1" x="496"/>
        <item s="1" x="497"/>
        <item s="1" x="498"/>
        <item s="1" x="499"/>
        <item s="1" x="500"/>
        <item s="1" x="501"/>
        <item s="1" x="502"/>
        <item s="1" x="503"/>
        <item s="1" x="504"/>
        <item s="1" x="505"/>
        <item s="1" x="506"/>
        <item s="1" x="507"/>
        <item s="1" x="508"/>
        <item s="1" x="509"/>
        <item s="1" x="510"/>
        <item s="1" x="511"/>
        <item s="1" x="512"/>
        <item s="1" x="513"/>
        <item s="1" x="514"/>
        <item s="1" x="515"/>
        <item s="1" x="516"/>
        <item s="1" x="517"/>
        <item s="1" x="518"/>
        <item s="1" x="519"/>
        <item s="1" x="520"/>
        <item s="1" x="521"/>
        <item s="1" x="522"/>
        <item s="1" x="523"/>
        <item s="1" x="524"/>
        <item s="1" x="525"/>
        <item s="1" x="526"/>
        <item s="1" x="527"/>
        <item s="1" x="528"/>
        <item s="1" x="529"/>
        <item s="1" x="530"/>
        <item s="1" x="531"/>
        <item s="1" x="532"/>
        <item s="1" x="533"/>
        <item s="1" x="534"/>
        <item s="1" x="535"/>
        <item s="1" x="536"/>
        <item s="1" x="537"/>
        <item s="1" x="538"/>
        <item s="1" x="539"/>
        <item s="1" x="540"/>
        <item s="1" x="541"/>
        <item s="1" x="542"/>
        <item s="1" x="543"/>
        <item s="1" x="544"/>
        <item s="1" x="545"/>
        <item s="1" x="546"/>
        <item s="1" x="547"/>
        <item s="1" x="548"/>
        <item s="1" x="549"/>
        <item s="1" x="550"/>
        <item s="1" x="551"/>
        <item s="1" x="552"/>
        <item s="1" x="553"/>
        <item s="1" x="554"/>
        <item s="1" x="555"/>
        <item s="1" x="556"/>
        <item s="1" x="557"/>
        <item s="1" x="558"/>
        <item s="1" x="559"/>
        <item s="1" x="560"/>
        <item s="1" x="561"/>
        <item s="1" x="562"/>
        <item s="1" x="563"/>
        <item s="1" x="564"/>
        <item s="1" x="565"/>
        <item s="1" x="566"/>
        <item s="1" x="567"/>
        <item s="1" x="568"/>
        <item s="1" x="569"/>
        <item s="1" x="570"/>
        <item s="1" x="571"/>
        <item s="1" x="572"/>
        <item s="1" x="573"/>
        <item s="1" x="574"/>
        <item s="1" x="575"/>
        <item s="1" x="576"/>
        <item s="1" x="577"/>
        <item s="1" x="578"/>
        <item s="1" x="579"/>
        <item s="1" x="580"/>
        <item s="1" x="581"/>
        <item s="1" x="582"/>
        <item s="1" x="583"/>
        <item s="1" x="584"/>
        <item s="1" x="585"/>
        <item s="1" x="586"/>
        <item s="1" x="587"/>
        <item s="1" x="588"/>
        <item s="1" x="589"/>
        <item s="1" x="590"/>
        <item s="1" x="591"/>
        <item s="1" x="592"/>
        <item s="1" x="593"/>
        <item s="1" x="594"/>
        <item s="1" x="595"/>
        <item s="1" x="596"/>
        <item s="1" x="597"/>
        <item s="1" x="598"/>
        <item s="1" x="599"/>
        <item s="1" x="600"/>
        <item s="1" x="601"/>
        <item s="1" x="602"/>
        <item s="1" x="603"/>
        <item s="1" x="604"/>
      </items>
    </pivotField>
  </pivotFields>
  <rowFields count="2">
    <field x="2"/>
    <field x="4"/>
  </rowFields>
  <rowItems count="1080">
    <i>
      <x/>
      <x v="19"/>
    </i>
    <i r="1">
      <x v="20"/>
    </i>
    <i r="1">
      <x v="25"/>
    </i>
    <i r="1">
      <x v="40"/>
    </i>
    <i r="1">
      <x v="41"/>
    </i>
    <i r="1">
      <x v="44"/>
    </i>
    <i r="1">
      <x v="48"/>
    </i>
    <i r="1">
      <x v="50"/>
    </i>
    <i r="1">
      <x v="70"/>
    </i>
    <i r="1">
      <x v="75"/>
    </i>
    <i r="1">
      <x v="79"/>
    </i>
    <i r="1">
      <x v="85"/>
    </i>
    <i r="1">
      <x v="86"/>
    </i>
    <i r="1">
      <x v="87"/>
    </i>
    <i r="1">
      <x v="89"/>
    </i>
    <i r="1">
      <x v="90"/>
    </i>
    <i r="1">
      <x v="91"/>
    </i>
    <i r="1">
      <x v="92"/>
    </i>
    <i r="1">
      <x v="94"/>
    </i>
    <i r="1">
      <x v="101"/>
    </i>
    <i r="1">
      <x v="113"/>
    </i>
    <i r="1">
      <x v="114"/>
    </i>
    <i r="1">
      <x v="115"/>
    </i>
    <i r="1">
      <x v="116"/>
    </i>
    <i r="1">
      <x v="118"/>
    </i>
    <i r="1">
      <x v="132"/>
    </i>
    <i r="1">
      <x v="133"/>
    </i>
    <i r="1">
      <x v="138"/>
    </i>
    <i r="1">
      <x v="148"/>
    </i>
    <i r="1">
      <x v="152"/>
    </i>
    <i r="1">
      <x v="153"/>
    </i>
    <i r="1">
      <x v="154"/>
    </i>
    <i r="1">
      <x v="155"/>
    </i>
    <i r="1">
      <x v="156"/>
    </i>
    <i r="1">
      <x v="158"/>
    </i>
    <i r="1">
      <x v="160"/>
    </i>
    <i r="1">
      <x v="171"/>
    </i>
    <i r="1">
      <x v="179"/>
    </i>
    <i r="1">
      <x v="180"/>
    </i>
    <i r="1">
      <x v="188"/>
    </i>
    <i r="1">
      <x v="195"/>
    </i>
    <i r="1">
      <x v="208"/>
    </i>
    <i r="1">
      <x v="209"/>
    </i>
    <i r="1">
      <x v="210"/>
    </i>
    <i r="1">
      <x v="211"/>
    </i>
    <i r="1">
      <x v="212"/>
    </i>
    <i r="1">
      <x v="234"/>
    </i>
    <i r="1">
      <x v="235"/>
    </i>
    <i r="1">
      <x v="236"/>
    </i>
    <i r="1">
      <x v="237"/>
    </i>
    <i r="1">
      <x v="238"/>
    </i>
    <i r="1">
      <x v="244"/>
    </i>
    <i r="1">
      <x v="259"/>
    </i>
    <i r="1">
      <x v="261"/>
    </i>
    <i r="1">
      <x v="262"/>
    </i>
    <i r="1">
      <x v="290"/>
    </i>
    <i r="1">
      <x v="292"/>
    </i>
    <i r="1">
      <x v="293"/>
    </i>
    <i r="1">
      <x v="295"/>
    </i>
    <i r="1">
      <x v="297"/>
    </i>
    <i r="1">
      <x v="302"/>
    </i>
    <i r="1">
      <x v="307"/>
    </i>
    <i r="1">
      <x v="308"/>
    </i>
    <i r="1">
      <x v="309"/>
    </i>
    <i r="1">
      <x v="321"/>
    </i>
    <i r="1">
      <x v="331"/>
    </i>
    <i r="1">
      <x v="332"/>
    </i>
    <i r="1">
      <x v="333"/>
    </i>
    <i r="1">
      <x v="366"/>
    </i>
    <i r="1">
      <x v="373"/>
    </i>
    <i r="1">
      <x v="377"/>
    </i>
    <i r="1">
      <x v="391"/>
    </i>
    <i r="1">
      <x v="392"/>
    </i>
    <i r="1">
      <x v="396"/>
    </i>
    <i r="1">
      <x v="397"/>
    </i>
    <i r="1">
      <x v="400"/>
    </i>
    <i r="1">
      <x v="401"/>
    </i>
    <i r="1">
      <x v="421"/>
    </i>
    <i r="1">
      <x v="426"/>
    </i>
    <i r="1">
      <x v="520"/>
    </i>
    <i r="1">
      <x v="590"/>
    </i>
    <i r="1">
      <x v="597"/>
    </i>
    <i r="1">
      <x v="600"/>
    </i>
    <i r="1">
      <x v="601"/>
    </i>
    <i r="1">
      <x v="602"/>
    </i>
    <i r="1">
      <x v="604"/>
    </i>
    <i>
      <x v="1"/>
      <x v="59"/>
    </i>
    <i r="1">
      <x v="60"/>
    </i>
    <i r="1">
      <x v="140"/>
    </i>
    <i r="1">
      <x v="141"/>
    </i>
    <i r="1">
      <x v="142"/>
    </i>
    <i r="1">
      <x v="143"/>
    </i>
    <i r="1">
      <x v="205"/>
    </i>
    <i r="1">
      <x v="384"/>
    </i>
    <i r="1">
      <x v="385"/>
    </i>
    <i r="1">
      <x v="387"/>
    </i>
    <i r="1">
      <x v="388"/>
    </i>
    <i r="1">
      <x v="448"/>
    </i>
    <i r="1">
      <x v="470"/>
    </i>
    <i r="1">
      <x v="471"/>
    </i>
    <i r="1">
      <x v="498"/>
    </i>
    <i>
      <x v="2"/>
      <x v="229"/>
    </i>
    <i r="1">
      <x v="402"/>
    </i>
    <i r="1">
      <x v="413"/>
    </i>
    <i r="1">
      <x v="453"/>
    </i>
    <i r="1">
      <x v="457"/>
    </i>
    <i r="1">
      <x v="460"/>
    </i>
    <i r="1">
      <x v="473"/>
    </i>
    <i r="1">
      <x v="492"/>
    </i>
    <i r="1">
      <x v="495"/>
    </i>
    <i r="1">
      <x v="527"/>
    </i>
    <i r="1">
      <x v="529"/>
    </i>
    <i>
      <x v="3"/>
      <x v="207"/>
    </i>
    <i r="1">
      <x v="324"/>
    </i>
    <i r="1">
      <x v="338"/>
    </i>
    <i r="1">
      <x v="367"/>
    </i>
    <i r="1">
      <x v="374"/>
    </i>
    <i r="1">
      <x v="375"/>
    </i>
    <i r="1">
      <x v="399"/>
    </i>
    <i r="1">
      <x v="402"/>
    </i>
    <i r="1">
      <x v="405"/>
    </i>
    <i r="1">
      <x v="406"/>
    </i>
    <i r="1">
      <x v="411"/>
    </i>
    <i r="1">
      <x v="425"/>
    </i>
    <i r="1">
      <x v="448"/>
    </i>
    <i r="1">
      <x v="467"/>
    </i>
    <i r="1">
      <x v="479"/>
    </i>
    <i r="1">
      <x v="501"/>
    </i>
    <i r="1">
      <x v="528"/>
    </i>
    <i>
      <x v="4"/>
      <x v="414"/>
    </i>
    <i r="1">
      <x v="493"/>
    </i>
    <i r="1">
      <x v="494"/>
    </i>
    <i r="1">
      <x v="499"/>
    </i>
    <i>
      <x v="5"/>
      <x v="223"/>
    </i>
    <i r="1">
      <x v="395"/>
    </i>
    <i r="1">
      <x v="447"/>
    </i>
    <i r="1">
      <x v="468"/>
    </i>
    <i r="1">
      <x v="519"/>
    </i>
    <i>
      <x v="6"/>
      <x v="62"/>
    </i>
    <i r="1">
      <x v="63"/>
    </i>
    <i r="1">
      <x v="194"/>
    </i>
    <i r="1">
      <x v="201"/>
    </i>
    <i r="1">
      <x v="202"/>
    </i>
    <i r="1">
      <x v="203"/>
    </i>
    <i r="1">
      <x v="204"/>
    </i>
    <i r="1">
      <x v="205"/>
    </i>
    <i r="1">
      <x v="206"/>
    </i>
    <i r="1">
      <x v="215"/>
    </i>
    <i r="1">
      <x v="245"/>
    </i>
    <i r="1">
      <x v="329"/>
    </i>
    <i r="1">
      <x v="337"/>
    </i>
    <i r="1">
      <x v="383"/>
    </i>
    <i r="1">
      <x v="387"/>
    </i>
    <i r="1">
      <x v="389"/>
    </i>
    <i r="1">
      <x v="390"/>
    </i>
    <i r="1">
      <x v="412"/>
    </i>
    <i r="1">
      <x v="443"/>
    </i>
    <i r="1">
      <x v="444"/>
    </i>
    <i r="1">
      <x v="446"/>
    </i>
    <i r="1">
      <x v="448"/>
    </i>
    <i r="1">
      <x v="449"/>
    </i>
    <i r="1">
      <x v="450"/>
    </i>
    <i r="1">
      <x v="467"/>
    </i>
    <i r="1">
      <x v="488"/>
    </i>
    <i r="1">
      <x v="489"/>
    </i>
    <i r="1">
      <x v="505"/>
    </i>
    <i>
      <x v="7"/>
      <x v="231"/>
    </i>
    <i r="1">
      <x v="248"/>
    </i>
    <i r="1">
      <x v="249"/>
    </i>
    <i r="1">
      <x v="250"/>
    </i>
    <i r="1">
      <x v="251"/>
    </i>
    <i r="1">
      <x v="258"/>
    </i>
    <i r="1">
      <x v="275"/>
    </i>
    <i r="1">
      <x v="327"/>
    </i>
    <i r="1">
      <x v="348"/>
    </i>
    <i r="1">
      <x v="389"/>
    </i>
    <i r="1">
      <x v="418"/>
    </i>
    <i r="1">
      <x v="448"/>
    </i>
    <i r="1">
      <x v="467"/>
    </i>
    <i r="1">
      <x v="508"/>
    </i>
    <i>
      <x v="8"/>
      <x v="188"/>
    </i>
    <i r="1">
      <x v="330"/>
    </i>
    <i r="1">
      <x v="331"/>
    </i>
    <i r="1">
      <x v="332"/>
    </i>
    <i r="1">
      <x v="333"/>
    </i>
    <i r="1">
      <x v="334"/>
    </i>
    <i r="1">
      <x v="335"/>
    </i>
    <i r="1">
      <x v="359"/>
    </i>
    <i r="1">
      <x v="364"/>
    </i>
    <i r="1">
      <x v="381"/>
    </i>
    <i r="1">
      <x v="428"/>
    </i>
    <i r="1">
      <x v="468"/>
    </i>
    <i r="1">
      <x v="518"/>
    </i>
    <i>
      <x v="9"/>
      <x v="198"/>
    </i>
    <i r="1">
      <x v="238"/>
    </i>
    <i r="1">
      <x v="273"/>
    </i>
    <i r="1">
      <x v="338"/>
    </i>
    <i r="1">
      <x v="353"/>
    </i>
    <i r="1">
      <x v="357"/>
    </i>
    <i r="1">
      <x v="377"/>
    </i>
    <i r="1">
      <x v="396"/>
    </i>
    <i r="1">
      <x v="436"/>
    </i>
    <i r="1">
      <x v="438"/>
    </i>
    <i r="1">
      <x v="441"/>
    </i>
    <i r="1">
      <x v="479"/>
    </i>
    <i r="1">
      <x v="487"/>
    </i>
    <i>
      <x v="10"/>
      <x v="437"/>
    </i>
    <i r="1">
      <x v="447"/>
    </i>
    <i r="1">
      <x v="456"/>
    </i>
    <i>
      <x v="11"/>
      <x v="232"/>
    </i>
    <i r="1">
      <x v="233"/>
    </i>
    <i r="1">
      <x v="380"/>
    </i>
    <i r="1">
      <x v="467"/>
    </i>
    <i>
      <x v="12"/>
      <x v="8"/>
    </i>
    <i r="1">
      <x v="9"/>
    </i>
    <i r="1">
      <x v="10"/>
    </i>
    <i r="1">
      <x v="11"/>
    </i>
    <i r="1">
      <x v="12"/>
    </i>
    <i r="1">
      <x v="13"/>
    </i>
    <i r="1">
      <x v="14"/>
    </i>
    <i r="1">
      <x v="15"/>
    </i>
    <i r="1">
      <x v="16"/>
    </i>
    <i r="1">
      <x v="17"/>
    </i>
    <i r="1">
      <x v="82"/>
    </i>
    <i r="1">
      <x v="83"/>
    </i>
    <i r="1">
      <x v="95"/>
    </i>
    <i r="1">
      <x v="96"/>
    </i>
    <i r="1">
      <x v="97"/>
    </i>
    <i r="1">
      <x v="98"/>
    </i>
    <i r="1">
      <x v="99"/>
    </i>
    <i r="1">
      <x v="175"/>
    </i>
    <i r="1">
      <x v="176"/>
    </i>
    <i r="1">
      <x v="186"/>
    </i>
    <i r="1">
      <x v="239"/>
    </i>
    <i r="1">
      <x v="240"/>
    </i>
    <i r="1">
      <x v="241"/>
    </i>
    <i r="1">
      <x v="332"/>
    </i>
    <i r="1">
      <x v="396"/>
    </i>
    <i r="1">
      <x v="402"/>
    </i>
    <i r="1">
      <x v="433"/>
    </i>
    <i r="1">
      <x v="446"/>
    </i>
    <i r="1">
      <x v="448"/>
    </i>
    <i r="1">
      <x v="452"/>
    </i>
    <i r="1">
      <x v="467"/>
    </i>
    <i r="1">
      <x v="506"/>
    </i>
    <i r="1">
      <x v="527"/>
    </i>
    <i>
      <x v="13"/>
      <x/>
    </i>
    <i r="1">
      <x v="1"/>
    </i>
    <i r="1">
      <x v="2"/>
    </i>
    <i r="1">
      <x v="3"/>
    </i>
    <i r="1">
      <x v="4"/>
    </i>
    <i r="1">
      <x v="5"/>
    </i>
    <i r="1">
      <x v="6"/>
    </i>
    <i r="1">
      <x v="7"/>
    </i>
    <i r="1">
      <x v="121"/>
    </i>
    <i r="1">
      <x v="122"/>
    </i>
    <i r="1">
      <x v="173"/>
    </i>
    <i r="1">
      <x v="174"/>
    </i>
    <i r="1">
      <x v="200"/>
    </i>
    <i r="1">
      <x v="246"/>
    </i>
    <i r="1">
      <x v="250"/>
    </i>
    <i r="1">
      <x v="278"/>
    </i>
    <i r="1">
      <x v="291"/>
    </i>
    <i r="1">
      <x v="320"/>
    </i>
    <i r="1">
      <x v="331"/>
    </i>
    <i r="1">
      <x v="346"/>
    </i>
    <i r="1">
      <x v="365"/>
    </i>
    <i r="1">
      <x v="369"/>
    </i>
    <i r="1">
      <x v="370"/>
    </i>
    <i r="1">
      <x v="371"/>
    </i>
    <i r="1">
      <x v="372"/>
    </i>
    <i r="1">
      <x v="387"/>
    </i>
    <i r="1">
      <x v="396"/>
    </i>
    <i r="1">
      <x v="402"/>
    </i>
    <i r="1">
      <x v="408"/>
    </i>
    <i r="1">
      <x v="409"/>
    </i>
    <i r="1">
      <x v="418"/>
    </i>
    <i r="1">
      <x v="419"/>
    </i>
    <i r="1">
      <x v="423"/>
    </i>
    <i r="1">
      <x v="434"/>
    </i>
    <i r="1">
      <x v="446"/>
    </i>
    <i r="1">
      <x v="448"/>
    </i>
    <i r="1">
      <x v="455"/>
    </i>
    <i r="1">
      <x v="464"/>
    </i>
    <i r="1">
      <x v="465"/>
    </i>
    <i r="1">
      <x v="466"/>
    </i>
    <i r="1">
      <x v="467"/>
    </i>
    <i r="1">
      <x v="486"/>
    </i>
    <i r="1">
      <x v="490"/>
    </i>
    <i r="1">
      <x v="491"/>
    </i>
    <i r="1">
      <x v="513"/>
    </i>
    <i r="1">
      <x v="527"/>
    </i>
    <i r="1">
      <x v="529"/>
    </i>
    <i>
      <x v="14"/>
      <x v="331"/>
    </i>
    <i r="1">
      <x v="332"/>
    </i>
    <i>
      <x v="15"/>
      <x v="388"/>
    </i>
    <i r="1">
      <x v="468"/>
    </i>
    <i r="1">
      <x v="522"/>
    </i>
    <i>
      <x v="16"/>
      <x v="19"/>
    </i>
    <i r="1">
      <x v="20"/>
    </i>
    <i r="1">
      <x v="25"/>
    </i>
    <i r="1">
      <x v="31"/>
    </i>
    <i r="1">
      <x v="39"/>
    </i>
    <i r="1">
      <x v="40"/>
    </i>
    <i r="1">
      <x v="41"/>
    </i>
    <i r="1">
      <x v="42"/>
    </i>
    <i r="1">
      <x v="44"/>
    </i>
    <i r="1">
      <x v="45"/>
    </i>
    <i r="1">
      <x v="46"/>
    </i>
    <i r="1">
      <x v="47"/>
    </i>
    <i r="1">
      <x v="48"/>
    </i>
    <i r="1">
      <x v="49"/>
    </i>
    <i r="1">
      <x v="50"/>
    </i>
    <i r="1">
      <x v="66"/>
    </i>
    <i r="1">
      <x v="75"/>
    </i>
    <i r="1">
      <x v="77"/>
    </i>
    <i r="1">
      <x v="78"/>
    </i>
    <i r="1">
      <x v="79"/>
    </i>
    <i r="1">
      <x v="86"/>
    </i>
    <i r="1">
      <x v="113"/>
    </i>
    <i r="1">
      <x v="114"/>
    </i>
    <i r="1">
      <x v="115"/>
    </i>
    <i r="1">
      <x v="201"/>
    </i>
    <i r="1">
      <x v="202"/>
    </i>
    <i r="1">
      <x v="208"/>
    </i>
    <i r="1">
      <x v="209"/>
    </i>
    <i r="1">
      <x v="210"/>
    </i>
    <i r="1">
      <x v="211"/>
    </i>
    <i r="1">
      <x v="234"/>
    </i>
    <i r="1">
      <x v="235"/>
    </i>
    <i r="1">
      <x v="236"/>
    </i>
    <i r="1">
      <x v="237"/>
    </i>
    <i r="1">
      <x v="259"/>
    </i>
    <i r="1">
      <x v="261"/>
    </i>
    <i r="1">
      <x v="292"/>
    </i>
    <i r="1">
      <x v="293"/>
    </i>
    <i r="1">
      <x v="294"/>
    </i>
    <i r="1">
      <x v="295"/>
    </i>
    <i r="1">
      <x v="302"/>
    </i>
    <i r="1">
      <x v="307"/>
    </i>
    <i r="1">
      <x v="321"/>
    </i>
    <i r="1">
      <x v="324"/>
    </i>
    <i r="1">
      <x v="332"/>
    </i>
    <i r="1">
      <x v="344"/>
    </i>
    <i r="1">
      <x v="347"/>
    </i>
    <i r="1">
      <x v="351"/>
    </i>
    <i r="1">
      <x v="375"/>
    </i>
    <i r="1">
      <x v="396"/>
    </i>
    <i r="1">
      <x v="400"/>
    </i>
    <i r="1">
      <x v="401"/>
    </i>
    <i r="1">
      <x v="421"/>
    </i>
    <i r="1">
      <x v="422"/>
    </i>
    <i r="1">
      <x v="447"/>
    </i>
    <i r="1">
      <x v="467"/>
    </i>
    <i r="1">
      <x v="468"/>
    </i>
    <i r="1">
      <x v="469"/>
    </i>
    <i r="1">
      <x v="501"/>
    </i>
    <i r="1">
      <x v="504"/>
    </i>
    <i r="1">
      <x v="601"/>
    </i>
    <i r="1">
      <x v="604"/>
    </i>
    <i>
      <x v="17"/>
      <x v="18"/>
    </i>
    <i r="1">
      <x v="25"/>
    </i>
    <i r="1">
      <x v="26"/>
    </i>
    <i r="1">
      <x v="27"/>
    </i>
    <i r="1">
      <x v="28"/>
    </i>
    <i r="1">
      <x v="29"/>
    </i>
    <i r="1">
      <x v="32"/>
    </i>
    <i r="1">
      <x v="35"/>
    </i>
    <i r="1">
      <x v="51"/>
    </i>
    <i r="1">
      <x v="52"/>
    </i>
    <i r="1">
      <x v="242"/>
    </i>
    <i r="1">
      <x v="295"/>
    </i>
    <i r="1">
      <x v="296"/>
    </i>
    <i r="1">
      <x v="311"/>
    </i>
    <i r="1">
      <x v="349"/>
    </i>
    <i r="1">
      <x v="387"/>
    </i>
    <i r="1">
      <x v="439"/>
    </i>
    <i r="1">
      <x v="507"/>
    </i>
    <i>
      <x v="18"/>
      <x v="24"/>
    </i>
    <i r="1">
      <x v="31"/>
    </i>
    <i r="1">
      <x v="39"/>
    </i>
    <i r="1">
      <x v="40"/>
    </i>
    <i r="1">
      <x v="41"/>
    </i>
    <i r="1">
      <x v="42"/>
    </i>
    <i r="1">
      <x v="43"/>
    </i>
    <i r="1">
      <x v="45"/>
    </i>
    <i r="1">
      <x v="46"/>
    </i>
    <i r="1">
      <x v="47"/>
    </i>
    <i r="1">
      <x v="48"/>
    </i>
    <i r="1">
      <x v="49"/>
    </i>
    <i r="1">
      <x v="50"/>
    </i>
    <i r="1">
      <x v="85"/>
    </i>
    <i r="1">
      <x v="114"/>
    </i>
    <i r="1">
      <x v="201"/>
    </i>
    <i r="1">
      <x v="202"/>
    </i>
    <i r="1">
      <x v="211"/>
    </i>
    <i r="1">
      <x v="236"/>
    </i>
    <i r="1">
      <x v="321"/>
    </i>
    <i r="1">
      <x v="332"/>
    </i>
    <i r="1">
      <x v="344"/>
    </i>
    <i r="1">
      <x v="421"/>
    </i>
    <i r="1">
      <x v="444"/>
    </i>
    <i r="1">
      <x v="447"/>
    </i>
    <i r="1">
      <x v="467"/>
    </i>
    <i r="1">
      <x v="469"/>
    </i>
    <i r="1">
      <x v="504"/>
    </i>
    <i>
      <x v="19"/>
      <x v="236"/>
    </i>
    <i r="1">
      <x v="290"/>
    </i>
    <i r="1">
      <x v="520"/>
    </i>
    <i r="1">
      <x v="589"/>
    </i>
    <i r="1">
      <x v="590"/>
    </i>
    <i r="1">
      <x v="597"/>
    </i>
    <i>
      <x v="20"/>
      <x v="30"/>
    </i>
    <i r="1">
      <x v="33"/>
    </i>
    <i r="1">
      <x v="34"/>
    </i>
    <i r="1">
      <x v="36"/>
    </i>
    <i r="1">
      <x v="37"/>
    </i>
    <i r="1">
      <x v="38"/>
    </i>
    <i r="1">
      <x v="42"/>
    </i>
    <i r="1">
      <x v="43"/>
    </i>
    <i r="1">
      <x v="54"/>
    </i>
    <i r="1">
      <x v="56"/>
    </i>
    <i r="1">
      <x v="57"/>
    </i>
    <i r="1">
      <x v="58"/>
    </i>
    <i r="1">
      <x v="89"/>
    </i>
    <i r="1">
      <x v="100"/>
    </i>
    <i r="1">
      <x v="101"/>
    </i>
    <i r="1">
      <x v="119"/>
    </i>
    <i r="1">
      <x v="218"/>
    </i>
    <i r="1">
      <x v="243"/>
    </i>
    <i r="1">
      <x v="294"/>
    </i>
    <i r="1">
      <x v="295"/>
    </i>
    <i r="1">
      <x v="296"/>
    </i>
    <i r="1">
      <x v="304"/>
    </i>
    <i r="1">
      <x v="305"/>
    </i>
    <i r="1">
      <x v="313"/>
    </i>
    <i r="1">
      <x v="339"/>
    </i>
    <i r="1">
      <x v="363"/>
    </i>
    <i r="1">
      <x v="416"/>
    </i>
    <i r="1">
      <x v="421"/>
    </i>
    <i r="1">
      <x v="422"/>
    </i>
    <i r="1">
      <x v="445"/>
    </i>
    <i r="1">
      <x v="448"/>
    </i>
    <i r="1">
      <x v="455"/>
    </i>
    <i r="1">
      <x v="467"/>
    </i>
    <i r="1">
      <x v="514"/>
    </i>
    <i>
      <x v="21"/>
      <x v="65"/>
    </i>
    <i r="1">
      <x v="66"/>
    </i>
    <i r="1">
      <x v="70"/>
    </i>
    <i r="1">
      <x v="71"/>
    </i>
    <i r="1">
      <x v="72"/>
    </i>
    <i r="1">
      <x v="73"/>
    </i>
    <i r="1">
      <x v="85"/>
    </i>
    <i r="1">
      <x v="86"/>
    </i>
    <i r="1">
      <x v="114"/>
    </i>
    <i r="1">
      <x v="116"/>
    </i>
    <i r="1">
      <x v="150"/>
    </i>
    <i r="1">
      <x v="152"/>
    </i>
    <i r="1">
      <x v="153"/>
    </i>
    <i r="1">
      <x v="154"/>
    </i>
    <i r="1">
      <x v="155"/>
    </i>
    <i r="1">
      <x v="156"/>
    </i>
    <i r="1">
      <x v="171"/>
    </i>
    <i r="1">
      <x v="193"/>
    </i>
    <i r="1">
      <x v="196"/>
    </i>
    <i r="1">
      <x v="212"/>
    </i>
    <i r="1">
      <x v="226"/>
    </i>
    <i r="1">
      <x v="234"/>
    </i>
    <i r="1">
      <x v="235"/>
    </i>
    <i r="1">
      <x v="308"/>
    </i>
    <i r="1">
      <x v="309"/>
    </i>
    <i r="1">
      <x v="310"/>
    </i>
    <i r="1">
      <x v="311"/>
    </i>
    <i r="1">
      <x v="320"/>
    </i>
    <i r="1">
      <x v="351"/>
    </i>
    <i r="1">
      <x v="378"/>
    </i>
    <i r="1">
      <x v="410"/>
    </i>
    <i r="1">
      <x v="417"/>
    </i>
    <i r="1">
      <x v="420"/>
    </i>
    <i r="1">
      <x v="446"/>
    </i>
    <i r="1">
      <x v="461"/>
    </i>
    <i r="1">
      <x v="467"/>
    </i>
    <i r="1">
      <x v="521"/>
    </i>
    <i>
      <x v="22"/>
      <x v="21"/>
    </i>
    <i r="1">
      <x v="22"/>
    </i>
    <i r="1">
      <x v="25"/>
    </i>
    <i r="1">
      <x v="30"/>
    </i>
    <i r="1">
      <x v="31"/>
    </i>
    <i r="1">
      <x v="53"/>
    </i>
    <i r="1">
      <x v="55"/>
    </i>
    <i r="1">
      <x v="201"/>
    </i>
    <i r="1">
      <x v="264"/>
    </i>
    <i r="1">
      <x v="265"/>
    </i>
    <i r="1">
      <x v="266"/>
    </i>
    <i r="1">
      <x v="267"/>
    </i>
    <i r="1">
      <x v="271"/>
    </i>
    <i r="1">
      <x v="287"/>
    </i>
    <i r="1">
      <x v="340"/>
    </i>
    <i r="1">
      <x v="343"/>
    </i>
    <i r="1">
      <x v="350"/>
    </i>
    <i r="1">
      <x v="467"/>
    </i>
    <i r="1">
      <x v="509"/>
    </i>
    <i r="1">
      <x v="530"/>
    </i>
    <i r="1">
      <x v="531"/>
    </i>
    <i r="1">
      <x v="532"/>
    </i>
    <i r="1">
      <x v="533"/>
    </i>
    <i r="1">
      <x v="534"/>
    </i>
    <i r="1">
      <x v="535"/>
    </i>
    <i r="1">
      <x v="536"/>
    </i>
    <i r="1">
      <x v="537"/>
    </i>
    <i r="1">
      <x v="538"/>
    </i>
    <i r="1">
      <x v="539"/>
    </i>
    <i r="1">
      <x v="540"/>
    </i>
    <i r="1">
      <x v="541"/>
    </i>
    <i r="1">
      <x v="542"/>
    </i>
    <i r="1">
      <x v="543"/>
    </i>
    <i r="1">
      <x v="544"/>
    </i>
    <i r="1">
      <x v="545"/>
    </i>
    <i r="1">
      <x v="546"/>
    </i>
    <i r="1">
      <x v="547"/>
    </i>
    <i r="1">
      <x v="548"/>
    </i>
    <i r="1">
      <x v="549"/>
    </i>
    <i>
      <x v="23"/>
      <x v="11"/>
    </i>
    <i r="1">
      <x v="57"/>
    </i>
    <i r="1">
      <x v="58"/>
    </i>
    <i r="1">
      <x v="64"/>
    </i>
    <i r="1">
      <x v="74"/>
    </i>
    <i r="1">
      <x v="75"/>
    </i>
    <i r="1">
      <x v="78"/>
    </i>
    <i r="1">
      <x v="79"/>
    </i>
    <i r="1">
      <x v="88"/>
    </i>
    <i r="1">
      <x v="89"/>
    </i>
    <i r="1">
      <x v="90"/>
    </i>
    <i r="1">
      <x v="101"/>
    </i>
    <i r="1">
      <x v="102"/>
    </i>
    <i r="1">
      <x v="106"/>
    </i>
    <i r="1">
      <x v="115"/>
    </i>
    <i r="1">
      <x v="116"/>
    </i>
    <i r="1">
      <x v="130"/>
    </i>
    <i r="1">
      <x v="131"/>
    </i>
    <i r="1">
      <x v="132"/>
    </i>
    <i r="1">
      <x v="133"/>
    </i>
    <i r="1">
      <x v="134"/>
    </i>
    <i r="1">
      <x v="138"/>
    </i>
    <i r="1">
      <x v="145"/>
    </i>
    <i r="1">
      <x v="152"/>
    </i>
    <i r="1">
      <x v="160"/>
    </i>
    <i r="1">
      <x v="165"/>
    </i>
    <i r="1">
      <x v="177"/>
    </i>
    <i r="1">
      <x v="178"/>
    </i>
    <i r="1">
      <x v="181"/>
    </i>
    <i r="1">
      <x v="182"/>
    </i>
    <i r="1">
      <x v="213"/>
    </i>
    <i r="1">
      <x v="214"/>
    </i>
    <i r="1">
      <x v="227"/>
    </i>
    <i r="1">
      <x v="236"/>
    </i>
    <i r="1">
      <x v="243"/>
    </i>
    <i r="1">
      <x v="247"/>
    </i>
    <i r="1">
      <x v="259"/>
    </i>
    <i r="1">
      <x v="261"/>
    </i>
    <i r="1">
      <x v="262"/>
    </i>
    <i r="1">
      <x v="263"/>
    </i>
    <i r="1">
      <x v="274"/>
    </i>
    <i r="1">
      <x v="280"/>
    </i>
    <i r="1">
      <x v="281"/>
    </i>
    <i r="1">
      <x v="282"/>
    </i>
    <i r="1">
      <x v="283"/>
    </i>
    <i r="1">
      <x v="284"/>
    </i>
    <i r="1">
      <x v="298"/>
    </i>
    <i r="1">
      <x v="306"/>
    </i>
    <i r="1">
      <x v="307"/>
    </i>
    <i r="1">
      <x v="314"/>
    </i>
    <i r="1">
      <x v="331"/>
    </i>
    <i r="1">
      <x v="342"/>
    </i>
    <i r="1">
      <x v="396"/>
    </i>
    <i r="1">
      <x v="402"/>
    </i>
    <i r="1">
      <x v="403"/>
    </i>
    <i r="1">
      <x v="443"/>
    </i>
    <i r="1">
      <x v="444"/>
    </i>
    <i r="1">
      <x v="447"/>
    </i>
    <i r="1">
      <x v="448"/>
    </i>
    <i r="1">
      <x v="467"/>
    </i>
    <i r="1">
      <x v="468"/>
    </i>
    <i r="1">
      <x v="476"/>
    </i>
    <i r="1">
      <x v="478"/>
    </i>
    <i r="1">
      <x v="479"/>
    </i>
    <i r="1">
      <x v="517"/>
    </i>
    <i r="1">
      <x v="600"/>
    </i>
    <i r="1">
      <x v="603"/>
    </i>
    <i r="1">
      <x v="604"/>
    </i>
    <i>
      <x v="24"/>
      <x v="67"/>
    </i>
    <i r="1">
      <x v="68"/>
    </i>
    <i r="1">
      <x v="69"/>
    </i>
    <i r="1">
      <x v="81"/>
    </i>
    <i r="1">
      <x v="135"/>
    </i>
    <i r="1">
      <x v="136"/>
    </i>
    <i r="1">
      <x v="137"/>
    </i>
    <i r="1">
      <x v="139"/>
    </i>
    <i r="1">
      <x v="144"/>
    </i>
    <i r="1">
      <x v="161"/>
    </i>
    <i r="1">
      <x v="162"/>
    </i>
    <i r="1">
      <x v="163"/>
    </i>
    <i r="1">
      <x v="169"/>
    </i>
    <i r="1">
      <x v="172"/>
    </i>
    <i r="1">
      <x v="253"/>
    </i>
    <i r="1">
      <x v="285"/>
    </i>
    <i r="1">
      <x v="319"/>
    </i>
    <i r="1">
      <x v="402"/>
    </i>
    <i r="1">
      <x v="448"/>
    </i>
    <i r="1">
      <x v="455"/>
    </i>
    <i r="1">
      <x v="496"/>
    </i>
    <i>
      <x v="25"/>
      <x v="79"/>
    </i>
    <i r="1">
      <x v="216"/>
    </i>
    <i r="1">
      <x v="217"/>
    </i>
    <i r="1">
      <x v="219"/>
    </i>
    <i r="1">
      <x v="220"/>
    </i>
    <i r="1">
      <x v="221"/>
    </i>
    <i r="1">
      <x v="222"/>
    </i>
    <i r="1">
      <x v="224"/>
    </i>
    <i r="1">
      <x v="256"/>
    </i>
    <i r="1">
      <x v="287"/>
    </i>
    <i r="1">
      <x v="301"/>
    </i>
    <i r="1">
      <x v="303"/>
    </i>
    <i r="1">
      <x v="323"/>
    </i>
    <i r="1">
      <x v="324"/>
    </i>
    <i r="1">
      <x v="325"/>
    </i>
    <i r="1">
      <x v="358"/>
    </i>
    <i r="1">
      <x v="360"/>
    </i>
    <i r="1">
      <x v="375"/>
    </i>
    <i r="1">
      <x v="382"/>
    </i>
    <i r="1">
      <x v="402"/>
    </i>
    <i r="1">
      <x v="407"/>
    </i>
    <i r="1">
      <x v="443"/>
    </i>
    <i r="1">
      <x v="453"/>
    </i>
    <i r="1">
      <x v="467"/>
    </i>
    <i r="1">
      <x v="472"/>
    </i>
    <i r="1">
      <x v="481"/>
    </i>
    <i r="1">
      <x v="502"/>
    </i>
    <i>
      <x v="26"/>
      <x v="151"/>
    </i>
    <i r="1">
      <x v="170"/>
    </i>
    <i r="1">
      <x v="230"/>
    </i>
    <i r="1">
      <x v="290"/>
    </i>
    <i r="1">
      <x v="297"/>
    </i>
    <i r="1">
      <x v="353"/>
    </i>
    <i r="1">
      <x v="354"/>
    </i>
    <i r="1">
      <x v="355"/>
    </i>
    <i r="1">
      <x v="391"/>
    </i>
    <i r="1">
      <x v="392"/>
    </i>
    <i r="1">
      <x v="397"/>
    </i>
    <i r="1">
      <x v="398"/>
    </i>
    <i r="1">
      <x v="443"/>
    </i>
    <i r="1">
      <x v="453"/>
    </i>
    <i r="1">
      <x v="503"/>
    </i>
    <i>
      <x v="27"/>
      <x v="368"/>
    </i>
    <i r="1">
      <x v="396"/>
    </i>
    <i r="1">
      <x v="468"/>
    </i>
    <i r="1">
      <x v="477"/>
    </i>
    <i r="1">
      <x v="511"/>
    </i>
    <i>
      <x v="28"/>
      <x v="203"/>
    </i>
    <i r="1">
      <x v="243"/>
    </i>
    <i r="1">
      <x v="286"/>
    </i>
    <i r="1">
      <x v="287"/>
    </i>
    <i r="1">
      <x v="288"/>
    </i>
    <i r="1">
      <x v="289"/>
    </i>
    <i r="1">
      <x v="290"/>
    </i>
    <i r="1">
      <x v="312"/>
    </i>
    <i r="1">
      <x v="396"/>
    </i>
    <i r="1">
      <x v="426"/>
    </i>
    <i r="1">
      <x v="431"/>
    </i>
    <i r="1">
      <x v="448"/>
    </i>
    <i r="1">
      <x v="468"/>
    </i>
    <i r="1">
      <x v="476"/>
    </i>
    <i r="1">
      <x v="512"/>
    </i>
    <i>
      <x v="29"/>
      <x v="154"/>
    </i>
    <i r="1">
      <x v="203"/>
    </i>
    <i r="1">
      <x v="297"/>
    </i>
    <i r="1">
      <x v="398"/>
    </i>
    <i r="1">
      <x v="503"/>
    </i>
    <i r="1">
      <x v="505"/>
    </i>
    <i>
      <x v="30"/>
      <x v="299"/>
    </i>
    <i r="1">
      <x v="300"/>
    </i>
    <i r="1">
      <x v="447"/>
    </i>
    <i r="1">
      <x v="467"/>
    </i>
    <i r="1">
      <x v="505"/>
    </i>
    <i>
      <x v="31"/>
      <x v="299"/>
    </i>
    <i r="1">
      <x v="300"/>
    </i>
    <i r="1">
      <x v="505"/>
    </i>
    <i>
      <x v="32"/>
      <x v="79"/>
    </i>
    <i r="1">
      <x v="90"/>
    </i>
    <i r="1">
      <x v="101"/>
    </i>
    <i r="1">
      <x v="108"/>
    </i>
    <i r="1">
      <x v="109"/>
    </i>
    <i r="1">
      <x v="110"/>
    </i>
    <i r="1">
      <x v="111"/>
    </i>
    <i r="1">
      <x v="112"/>
    </i>
    <i r="1">
      <x v="114"/>
    </i>
    <i r="1">
      <x v="115"/>
    </i>
    <i r="1">
      <x v="164"/>
    </i>
    <i r="1">
      <x v="166"/>
    </i>
    <i r="1">
      <x v="225"/>
    </i>
    <i r="1">
      <x v="268"/>
    </i>
    <i r="1">
      <x v="269"/>
    </i>
    <i r="1">
      <x v="270"/>
    </i>
    <i r="1">
      <x v="271"/>
    </i>
    <i r="1">
      <x v="272"/>
    </i>
    <i r="1">
      <x v="332"/>
    </i>
    <i r="1">
      <x v="336"/>
    </i>
    <i r="1">
      <x v="356"/>
    </i>
    <i r="1">
      <x v="362"/>
    </i>
    <i r="1">
      <x v="379"/>
    </i>
    <i r="1">
      <x v="404"/>
    </i>
    <i r="1">
      <x v="435"/>
    </i>
    <i r="1">
      <x v="442"/>
    </i>
    <i r="1">
      <x v="445"/>
    </i>
    <i r="1">
      <x v="447"/>
    </i>
    <i r="1">
      <x v="448"/>
    </i>
    <i r="1">
      <x v="458"/>
    </i>
    <i r="1">
      <x v="459"/>
    </i>
    <i r="1">
      <x v="480"/>
    </i>
    <i r="1">
      <x v="510"/>
    </i>
    <i>
      <x v="33"/>
      <x v="103"/>
    </i>
    <i r="1">
      <x v="104"/>
    </i>
    <i r="1">
      <x v="105"/>
    </i>
    <i r="1">
      <x v="114"/>
    </i>
    <i r="1">
      <x v="130"/>
    </i>
    <i r="1">
      <x v="133"/>
    </i>
    <i r="1">
      <x v="244"/>
    </i>
    <i r="1">
      <x v="282"/>
    </i>
    <i r="1">
      <x v="326"/>
    </i>
    <i r="1">
      <x v="467"/>
    </i>
    <i>
      <x v="34"/>
      <x v="65"/>
    </i>
    <i r="1">
      <x v="79"/>
    </i>
    <i r="1">
      <x v="113"/>
    </i>
    <i r="1">
      <x v="114"/>
    </i>
    <i r="1">
      <x v="120"/>
    </i>
    <i r="1">
      <x v="121"/>
    </i>
    <i r="1">
      <x v="122"/>
    </i>
    <i r="1">
      <x v="123"/>
    </i>
    <i r="1">
      <x v="124"/>
    </i>
    <i r="1">
      <x v="125"/>
    </i>
    <i r="1">
      <x v="126"/>
    </i>
    <i r="1">
      <x v="127"/>
    </i>
    <i r="1">
      <x v="128"/>
    </i>
    <i r="1">
      <x v="129"/>
    </i>
    <i r="1">
      <x v="167"/>
    </i>
    <i r="1">
      <x v="168"/>
    </i>
    <i r="1">
      <x v="170"/>
    </i>
    <i r="1">
      <x v="190"/>
    </i>
    <i r="1">
      <x v="191"/>
    </i>
    <i r="1">
      <x v="193"/>
    </i>
    <i r="1">
      <x v="200"/>
    </i>
    <i r="1">
      <x v="237"/>
    </i>
    <i r="1">
      <x v="276"/>
    </i>
    <i r="1">
      <x v="277"/>
    </i>
    <i r="1">
      <x v="278"/>
    </i>
    <i r="1">
      <x v="279"/>
    </i>
    <i r="1">
      <x v="311"/>
    </i>
    <i r="1">
      <x v="322"/>
    </i>
    <i r="1">
      <x v="328"/>
    </i>
    <i r="1">
      <x v="331"/>
    </i>
    <i r="1">
      <x v="376"/>
    </i>
    <i r="1">
      <x v="395"/>
    </i>
    <i r="1">
      <x v="402"/>
    </i>
    <i r="1">
      <x v="415"/>
    </i>
    <i r="1">
      <x v="444"/>
    </i>
    <i r="1">
      <x v="448"/>
    </i>
    <i r="1">
      <x v="454"/>
    </i>
    <i r="1">
      <x v="455"/>
    </i>
    <i r="1">
      <x v="462"/>
    </i>
    <i r="1">
      <x v="463"/>
    </i>
    <i r="1">
      <x v="467"/>
    </i>
    <i r="1">
      <x v="478"/>
    </i>
    <i r="1">
      <x v="500"/>
    </i>
    <i r="1">
      <x v="521"/>
    </i>
    <i>
      <x v="35"/>
      <x v="19"/>
    </i>
    <i r="1">
      <x v="20"/>
    </i>
    <i r="1">
      <x v="23"/>
    </i>
    <i r="1">
      <x v="31"/>
    </i>
    <i r="1">
      <x v="39"/>
    </i>
    <i r="1">
      <x v="40"/>
    </i>
    <i r="1">
      <x v="41"/>
    </i>
    <i r="1">
      <x v="42"/>
    </i>
    <i r="1">
      <x v="44"/>
    </i>
    <i r="1">
      <x v="45"/>
    </i>
    <i r="1">
      <x v="46"/>
    </i>
    <i r="1">
      <x v="47"/>
    </i>
    <i r="1">
      <x v="48"/>
    </i>
    <i r="1">
      <x v="49"/>
    </i>
    <i r="1">
      <x v="50"/>
    </i>
    <i r="1">
      <x v="66"/>
    </i>
    <i r="1">
      <x v="85"/>
    </i>
    <i r="1">
      <x v="86"/>
    </i>
    <i r="1">
      <x v="114"/>
    </i>
    <i r="1">
      <x v="201"/>
    </i>
    <i r="1">
      <x v="202"/>
    </i>
    <i r="1">
      <x v="211"/>
    </i>
    <i r="1">
      <x v="234"/>
    </i>
    <i r="1">
      <x v="235"/>
    </i>
    <i r="1">
      <x v="236"/>
    </i>
    <i r="1">
      <x v="237"/>
    </i>
    <i r="1">
      <x v="259"/>
    </i>
    <i r="1">
      <x v="292"/>
    </i>
    <i r="1">
      <x v="293"/>
    </i>
    <i r="1">
      <x v="294"/>
    </i>
    <i r="1">
      <x v="295"/>
    </i>
    <i r="1">
      <x v="302"/>
    </i>
    <i r="1">
      <x v="307"/>
    </i>
    <i r="1">
      <x v="321"/>
    </i>
    <i r="1">
      <x v="324"/>
    </i>
    <i r="1">
      <x v="332"/>
    </i>
    <i r="1">
      <x v="344"/>
    </i>
    <i r="1">
      <x v="347"/>
    </i>
    <i r="1">
      <x v="351"/>
    </i>
    <i r="1">
      <x v="373"/>
    </i>
    <i r="1">
      <x v="375"/>
    </i>
    <i r="1">
      <x v="396"/>
    </i>
    <i r="1">
      <x v="421"/>
    </i>
    <i r="1">
      <x v="430"/>
    </i>
    <i r="1">
      <x v="444"/>
    </i>
    <i r="1">
      <x v="447"/>
    </i>
    <i r="1">
      <x v="467"/>
    </i>
    <i r="1">
      <x v="468"/>
    </i>
    <i r="1">
      <x v="469"/>
    </i>
    <i r="1">
      <x v="504"/>
    </i>
    <i r="1">
      <x v="604"/>
    </i>
    <i>
      <x v="36"/>
      <x v="19"/>
    </i>
    <i r="1">
      <x v="20"/>
    </i>
    <i r="1">
      <x v="23"/>
    </i>
    <i r="1">
      <x v="30"/>
    </i>
    <i r="1">
      <x v="31"/>
    </i>
    <i r="1">
      <x v="33"/>
    </i>
    <i r="1">
      <x v="34"/>
    </i>
    <i r="1">
      <x v="36"/>
    </i>
    <i r="1">
      <x v="37"/>
    </i>
    <i r="1">
      <x v="38"/>
    </i>
    <i r="1">
      <x v="39"/>
    </i>
    <i r="1">
      <x v="40"/>
    </i>
    <i r="1">
      <x v="41"/>
    </i>
    <i r="1">
      <x v="42"/>
    </i>
    <i r="1">
      <x v="43"/>
    </i>
    <i r="1">
      <x v="44"/>
    </i>
    <i r="1">
      <x v="45"/>
    </i>
    <i r="1">
      <x v="46"/>
    </i>
    <i r="1">
      <x v="47"/>
    </i>
    <i r="1">
      <x v="48"/>
    </i>
    <i r="1">
      <x v="49"/>
    </i>
    <i r="1">
      <x v="50"/>
    </i>
    <i r="1">
      <x v="66"/>
    </i>
    <i r="1">
      <x v="75"/>
    </i>
    <i r="1">
      <x v="85"/>
    </i>
    <i r="1">
      <x v="86"/>
    </i>
    <i r="1">
      <x v="114"/>
    </i>
    <i r="1">
      <x v="119"/>
    </i>
    <i r="1">
      <x v="197"/>
    </i>
    <i r="1">
      <x v="201"/>
    </i>
    <i r="1">
      <x v="202"/>
    </i>
    <i r="1">
      <x v="211"/>
    </i>
    <i r="1">
      <x v="234"/>
    </i>
    <i r="1">
      <x v="235"/>
    </i>
    <i r="1">
      <x v="236"/>
    </i>
    <i r="1">
      <x v="237"/>
    </i>
    <i r="1">
      <x v="259"/>
    </i>
    <i r="1">
      <x v="260"/>
    </i>
    <i r="1">
      <x v="261"/>
    </i>
    <i r="1">
      <x v="292"/>
    </i>
    <i r="1">
      <x v="293"/>
    </i>
    <i r="1">
      <x v="294"/>
    </i>
    <i r="1">
      <x v="295"/>
    </i>
    <i r="1">
      <x v="296"/>
    </i>
    <i r="1">
      <x v="302"/>
    </i>
    <i r="1">
      <x v="304"/>
    </i>
    <i r="1">
      <x v="305"/>
    </i>
    <i r="1">
      <x v="307"/>
    </i>
    <i r="1">
      <x v="321"/>
    </i>
    <i r="1">
      <x v="324"/>
    </i>
    <i r="1">
      <x v="332"/>
    </i>
    <i r="1">
      <x v="339"/>
    </i>
    <i r="1">
      <x v="344"/>
    </i>
    <i r="1">
      <x v="345"/>
    </i>
    <i r="1">
      <x v="347"/>
    </i>
    <i r="1">
      <x v="351"/>
    </i>
    <i r="1">
      <x v="373"/>
    </i>
    <i r="1">
      <x v="375"/>
    </i>
    <i r="1">
      <x v="396"/>
    </i>
    <i r="1">
      <x v="421"/>
    </i>
    <i r="1">
      <x v="430"/>
    </i>
    <i r="1">
      <x v="444"/>
    </i>
    <i r="1">
      <x v="445"/>
    </i>
    <i r="1">
      <x v="447"/>
    </i>
    <i r="1">
      <x v="448"/>
    </i>
    <i r="1">
      <x v="452"/>
    </i>
    <i r="1">
      <x v="467"/>
    </i>
    <i r="1">
      <x v="468"/>
    </i>
    <i r="1">
      <x v="469"/>
    </i>
    <i r="1">
      <x v="504"/>
    </i>
    <i>
      <x v="37"/>
      <x v="33"/>
    </i>
    <i r="1">
      <x v="34"/>
    </i>
    <i r="1">
      <x v="36"/>
    </i>
    <i r="1">
      <x v="37"/>
    </i>
    <i r="1">
      <x v="38"/>
    </i>
    <i r="1">
      <x v="42"/>
    </i>
    <i r="1">
      <x v="56"/>
    </i>
    <i r="1">
      <x v="324"/>
    </i>
    <i r="1">
      <x v="366"/>
    </i>
    <i r="1">
      <x v="375"/>
    </i>
    <i r="1">
      <x v="440"/>
    </i>
    <i r="1">
      <x v="515"/>
    </i>
    <i r="1">
      <x v="523"/>
    </i>
    <i r="1">
      <x v="524"/>
    </i>
    <i r="1">
      <x v="525"/>
    </i>
    <i r="1">
      <x v="526"/>
    </i>
    <i r="1">
      <x v="527"/>
    </i>
    <i r="1">
      <x v="550"/>
    </i>
    <i r="1">
      <x v="551"/>
    </i>
    <i r="1">
      <x v="552"/>
    </i>
    <i r="1">
      <x v="553"/>
    </i>
    <i r="1">
      <x v="554"/>
    </i>
    <i r="1">
      <x v="555"/>
    </i>
    <i r="1">
      <x v="556"/>
    </i>
    <i r="1">
      <x v="557"/>
    </i>
    <i r="1">
      <x v="558"/>
    </i>
    <i r="1">
      <x v="559"/>
    </i>
    <i r="1">
      <x v="560"/>
    </i>
    <i r="1">
      <x v="561"/>
    </i>
    <i r="1">
      <x v="562"/>
    </i>
    <i r="1">
      <x v="563"/>
    </i>
    <i r="1">
      <x v="564"/>
    </i>
    <i r="1">
      <x v="565"/>
    </i>
    <i r="1">
      <x v="566"/>
    </i>
    <i r="1">
      <x v="567"/>
    </i>
    <i r="1">
      <x v="568"/>
    </i>
    <i r="1">
      <x v="569"/>
    </i>
    <i r="1">
      <x v="570"/>
    </i>
    <i r="1">
      <x v="571"/>
    </i>
    <i r="1">
      <x v="572"/>
    </i>
    <i r="1">
      <x v="573"/>
    </i>
    <i r="1">
      <x v="574"/>
    </i>
    <i r="1">
      <x v="575"/>
    </i>
    <i r="1">
      <x v="576"/>
    </i>
    <i r="1">
      <x v="577"/>
    </i>
    <i r="1">
      <x v="578"/>
    </i>
    <i r="1">
      <x v="579"/>
    </i>
    <i r="1">
      <x v="580"/>
    </i>
    <i r="1">
      <x v="581"/>
    </i>
    <i r="1">
      <x v="582"/>
    </i>
    <i r="1">
      <x v="583"/>
    </i>
    <i r="1">
      <x v="584"/>
    </i>
    <i r="1">
      <x v="585"/>
    </i>
    <i r="1">
      <x v="586"/>
    </i>
    <i r="1">
      <x v="587"/>
    </i>
    <i r="1">
      <x v="588"/>
    </i>
    <i r="1">
      <x v="589"/>
    </i>
    <i r="1">
      <x v="590"/>
    </i>
    <i r="1">
      <x v="591"/>
    </i>
    <i r="1">
      <x v="592"/>
    </i>
    <i r="1">
      <x v="593"/>
    </i>
    <i r="1">
      <x v="594"/>
    </i>
    <i r="1">
      <x v="595"/>
    </i>
    <i r="1">
      <x v="596"/>
    </i>
    <i r="1">
      <x v="597"/>
    </i>
    <i r="1">
      <x v="598"/>
    </i>
    <i r="1">
      <x v="599"/>
    </i>
    <i>
      <x v="38"/>
      <x v="3"/>
    </i>
    <i r="1">
      <x v="6"/>
    </i>
    <i r="1">
      <x v="20"/>
    </i>
    <i r="1">
      <x v="61"/>
    </i>
    <i r="1">
      <x v="66"/>
    </i>
    <i r="1">
      <x v="76"/>
    </i>
    <i r="1">
      <x v="80"/>
    </i>
    <i r="1">
      <x v="84"/>
    </i>
    <i r="1">
      <x v="85"/>
    </i>
    <i r="1">
      <x v="87"/>
    </i>
    <i r="1">
      <x v="89"/>
    </i>
    <i r="1">
      <x v="91"/>
    </i>
    <i r="1">
      <x v="92"/>
    </i>
    <i r="1">
      <x v="93"/>
    </i>
    <i r="1">
      <x v="94"/>
    </i>
    <i r="1">
      <x v="114"/>
    </i>
    <i r="1">
      <x v="115"/>
    </i>
    <i r="1">
      <x v="117"/>
    </i>
    <i r="1">
      <x v="118"/>
    </i>
    <i r="1">
      <x v="119"/>
    </i>
    <i r="1">
      <x v="145"/>
    </i>
    <i r="1">
      <x v="146"/>
    </i>
    <i r="1">
      <x v="147"/>
    </i>
    <i r="1">
      <x v="148"/>
    </i>
    <i r="1">
      <x v="157"/>
    </i>
    <i r="1">
      <x v="158"/>
    </i>
    <i r="1">
      <x v="159"/>
    </i>
    <i r="1">
      <x v="179"/>
    </i>
    <i r="1">
      <x v="180"/>
    </i>
    <i r="1">
      <x v="183"/>
    </i>
    <i r="1">
      <x v="184"/>
    </i>
    <i r="1">
      <x v="185"/>
    </i>
    <i r="1">
      <x v="187"/>
    </i>
    <i r="1">
      <x v="189"/>
    </i>
    <i r="1">
      <x v="195"/>
    </i>
    <i r="1">
      <x v="202"/>
    </i>
    <i r="1">
      <x v="211"/>
    </i>
    <i r="1">
      <x v="228"/>
    </i>
    <i r="1">
      <x v="234"/>
    </i>
    <i r="1">
      <x v="235"/>
    </i>
    <i r="1">
      <x v="237"/>
    </i>
    <i r="1">
      <x v="292"/>
    </i>
    <i r="1">
      <x v="293"/>
    </i>
    <i r="1">
      <x v="295"/>
    </i>
    <i r="1">
      <x v="296"/>
    </i>
    <i r="1">
      <x v="307"/>
    </i>
    <i r="1">
      <x v="315"/>
    </i>
    <i r="1">
      <x v="316"/>
    </i>
    <i r="1">
      <x v="317"/>
    </i>
    <i r="1">
      <x v="318"/>
    </i>
    <i r="1">
      <x v="324"/>
    </i>
    <i r="1">
      <x v="333"/>
    </i>
    <i r="1">
      <x v="341"/>
    </i>
    <i r="1">
      <x v="351"/>
    </i>
    <i r="1">
      <x v="352"/>
    </i>
    <i r="1">
      <x v="361"/>
    </i>
    <i r="1">
      <x v="373"/>
    </i>
    <i r="1">
      <x v="375"/>
    </i>
    <i r="1">
      <x v="386"/>
    </i>
    <i r="1">
      <x v="394"/>
    </i>
    <i r="1">
      <x v="395"/>
    </i>
    <i r="1">
      <x v="443"/>
    </i>
    <i r="1">
      <x v="447"/>
    </i>
    <i r="1">
      <x v="448"/>
    </i>
    <i r="1">
      <x v="451"/>
    </i>
    <i r="1">
      <x v="454"/>
    </i>
    <i r="1">
      <x v="467"/>
    </i>
    <i r="1">
      <x v="468"/>
    </i>
    <i r="1">
      <x v="469"/>
    </i>
    <i r="1">
      <x v="475"/>
    </i>
    <i r="1">
      <x v="516"/>
    </i>
    <i r="1">
      <x v="602"/>
    </i>
    <i r="1">
      <x v="604"/>
    </i>
    <i>
      <x v="39"/>
      <x v="202"/>
    </i>
    <i>
      <x v="40"/>
      <x v="192"/>
    </i>
    <i r="1">
      <x v="202"/>
    </i>
    <i r="1">
      <x v="255"/>
    </i>
    <i r="1">
      <x v="337"/>
    </i>
    <i r="1">
      <x v="368"/>
    </i>
    <i r="1">
      <x v="398"/>
    </i>
    <i r="1">
      <x v="424"/>
    </i>
    <i r="1">
      <x v="444"/>
    </i>
    <i r="1">
      <x v="448"/>
    </i>
    <i r="1">
      <x v="467"/>
    </i>
    <i r="1">
      <x v="497"/>
    </i>
    <i r="1">
      <x v="511"/>
    </i>
    <i>
      <x v="41"/>
      <x v="79"/>
    </i>
    <i r="1">
      <x v="107"/>
    </i>
    <i r="1">
      <x v="114"/>
    </i>
    <i r="1">
      <x v="115"/>
    </i>
    <i r="1">
      <x v="149"/>
    </i>
    <i r="1">
      <x v="192"/>
    </i>
    <i r="1">
      <x v="199"/>
    </i>
    <i r="1">
      <x v="202"/>
    </i>
    <i r="1">
      <x v="252"/>
    </i>
    <i r="1">
      <x v="254"/>
    </i>
    <i r="1">
      <x v="255"/>
    </i>
    <i r="1">
      <x v="257"/>
    </i>
    <i r="1">
      <x v="337"/>
    </i>
    <i r="1">
      <x v="393"/>
    </i>
    <i r="1">
      <x v="402"/>
    </i>
    <i r="1">
      <x v="403"/>
    </i>
    <i r="1">
      <x v="424"/>
    </i>
    <i r="1">
      <x v="427"/>
    </i>
    <i r="1">
      <x v="429"/>
    </i>
    <i r="1">
      <x v="432"/>
    </i>
    <i r="1">
      <x v="444"/>
    </i>
    <i r="1">
      <x v="452"/>
    </i>
    <i r="1">
      <x v="455"/>
    </i>
    <i r="1">
      <x v="467"/>
    </i>
    <i r="1">
      <x v="474"/>
    </i>
    <i r="1">
      <x v="482"/>
    </i>
    <i r="1">
      <x v="483"/>
    </i>
    <i r="1">
      <x v="484"/>
    </i>
    <i r="1">
      <x v="485"/>
    </i>
    <i r="1">
      <x v="511"/>
    </i>
    <i r="1">
      <x v="602"/>
    </i>
    <i t="grand">
      <x/>
    </i>
  </rowItems>
  <colFields count="1">
    <field x="-2"/>
  </colFields>
  <colItems count="2">
    <i>
      <x/>
    </i>
    <i i="1">
      <x v="1"/>
    </i>
  </colItems>
  <pageFields count="1">
    <pageField fld="1" hier="45" name="[Budget Projection].[Projection].&amp;[20243 - 2024 MULTI_YEAR SALARIES ONLY]" cap="20243 - 2024 MULTI_YEAR SALARIES ONLY"/>
  </pageFields>
  <dataFields count="2">
    <dataField fld="0" baseField="4" baseItem="19" numFmtId="2"/>
    <dataField fld="3" baseField="0" baseItem="0"/>
  </dataFields>
  <pivotHierarchies count="157">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members count="837" level="1">
        <member name=""/>
        <member name=""/>
        <member name=""/>
        <member name=""/>
        <member name=""/>
        <member name=""/>
        <member name="[Budget Detail].[Job Class].&amp;[I001 - ALDER-19]"/>
        <member name=""/>
        <member name=""/>
        <member name=""/>
        <member name=""/>
        <member name=""/>
        <member name=""/>
        <member name="[Budget Detail].[Job Class].&amp;[E041 - WELDER-15]"/>
        <member name=""/>
        <member name="[Budget Detail].[Job Class].&amp;[H001 - AA MGR-18]"/>
        <member name=""/>
        <member name="[Budget Detail].[Job Class].[All].UNKNOWNMEMBER"/>
        <member name=""/>
        <member name=""/>
        <member name="[Budget Detail].[Job Class].&amp;[F014 - CC ENGR-16]"/>
        <member name=""/>
        <member name="[Budget Detail].[Job Class].&amp;[G018 - CLERK 1-17]"/>
        <member name="[Budget Detail].[Job Class].&amp;[J022 - CLERK 1-20]"/>
        <member name=""/>
        <member name=""/>
        <member name=""/>
        <member name=""/>
        <member name=""/>
        <member name=""/>
        <member name=""/>
        <member name=""/>
        <member name=""/>
        <member name=""/>
        <member name=""/>
        <member name=""/>
        <member name="[Budget Detail].[Job Class].&amp;[H211 - WATER PIO-18]"/>
        <member name=""/>
        <member name=""/>
        <member name=""/>
        <member name=""/>
        <member name="[Budget Detail].[Job Class].&amp;[H259 - ASSET MGR-18]"/>
        <member name=""/>
        <member name=""/>
        <member name="[Budget Detail].[Job Class].&amp;[J059 - PLAN TECH-20]"/>
        <member name=""/>
        <member name=""/>
        <member name=""/>
        <member name=""/>
        <member name=""/>
        <member name=""/>
        <member name=""/>
        <member name=""/>
        <member name=""/>
        <member name=""/>
        <member name=""/>
        <member name=""/>
        <member name=""/>
        <member name="[Budget Detail].[Job Class].&amp;[G009 - ADMIN ASST-17]"/>
        <member name=""/>
        <member name=""/>
        <member name=""/>
        <member name=""/>
        <member name="[Budget Detail].[Job Class].&amp;[H197 - STS/PW SIC-18]"/>
        <member name=""/>
        <member name="[Budget Detail].[Job Class].&amp;[H236 - ENGR OPER MGR]"/>
        <member name=""/>
        <member name=""/>
        <member name=""/>
        <member name="[Budget Detail].[Job Class].&amp;[J049 - MUNI CLK 1-20]"/>
        <member name="[Budget Detail].[Job Class].&amp;[J050 - MUNI CLK 2-20]"/>
        <member name=""/>
        <member name=""/>
        <member name=""/>
        <member name=""/>
        <member name=""/>
        <member name=""/>
        <member name=""/>
        <member name=""/>
        <member name=""/>
        <member name=""/>
        <member name=""/>
        <member name=""/>
        <member name=""/>
        <member name=""/>
        <member name="[Budget Detail].[Job Class].&amp;[F145 - STOREKEEPER-16]"/>
        <member name=""/>
        <member name=""/>
        <member name=""/>
        <member name=""/>
        <member name="[Budget Detail].[Job Class].&amp;[G050 - SECRETARY 1-17]"/>
        <member name=""/>
        <member name=""/>
        <member name=""/>
        <member name="[Budget Detail].[Job Class].&amp;[H070 - EQ OPPT MGR-18]"/>
        <member name=""/>
        <member name=""/>
        <member name=""/>
        <member name="[Budget Detail].[Job Class].&amp;[H252 - EAP PROG ADMIN]"/>
        <member name=""/>
        <member name=""/>
        <member name=""/>
        <member name=""/>
        <member name=""/>
        <member name="[Budget Detail].[Job Class].&amp;[H345 - ASSET MGR 2-18]"/>
        <member name=""/>
        <member name=""/>
        <member name=""/>
        <member name=""/>
        <member name="[Budget Detail].[Job Class].&amp;[J013 - ADMIN CLK 2-20]"/>
        <member name="[Budget Detail].[Job Class].&amp;[J021 - CC PROD/DIR-20]"/>
        <member name=""/>
        <member name=""/>
        <member name="[Budget Detail].[Job Class].&amp;[J079 - SECRETARY 1-20]"/>
        <member name=""/>
        <member name=""/>
        <member name=""/>
        <member name="[Budget Detail].[Job Class].&amp;[O006 - ACCT TECH 3-32]"/>
        <member name=""/>
        <member name="[Budget Detail].[Job Class].&amp;[O008 - ADMIN CLK 2-32]"/>
        <member name=""/>
        <member name="[Budget Detail].[Job Class].&amp;[O012 - CLERK-TYP 2-32]"/>
        <member name=""/>
        <member name=""/>
        <member name=""/>
        <member name=""/>
        <member name=""/>
        <member name=""/>
        <member name=""/>
        <member name="[Budget Detail].[Job Class].&amp;[F010 - AUTO SVS WKR-16]"/>
        <member name=""/>
        <member name=""/>
        <member name=""/>
        <member name=""/>
        <member name=""/>
        <member name=""/>
        <member name=""/>
        <member name=""/>
        <member name=""/>
        <member name=""/>
        <member name=""/>
        <member name=""/>
        <member name=""/>
        <member name="[Budget Detail].[Job Class].&amp;[H007 - ADMIN ANAL 1-18]"/>
        <member name="[Budget Detail].[Job Class].&amp;[H008 - ADMIN ANAL 2-18]"/>
        <member name=""/>
        <member name=""/>
        <member name=""/>
        <member name=""/>
        <member name=""/>
        <member name=""/>
        <member name=""/>
        <member name=""/>
        <member name=""/>
        <member name=""/>
        <member name=""/>
        <member name="[Budget Detail].[Job Class].&amp;[H200 - TRAFF ENGR 2-18]"/>
        <member name="[Budget Detail].[Job Class].&amp;[H201 - TRAFF ENGR 3-18]"/>
        <member name=""/>
        <member name="[Budget Detail].[Job Class].&amp;[H253 - IT SPEC 3-18 PT]"/>
        <member name=""/>
        <member name="[Budget Detail].[Job Class].&amp;[H298 - PLANNER 2-18-PT]"/>
        <member name=""/>
        <member name="[Budget Detail].[Job Class].&amp;[J002 - ACCT CLERK 1-20]"/>
        <member name="[Budget Detail].[Job Class].&amp;[J003 - ACCT CLERK 2-20]"/>
        <member name=""/>
        <member name=""/>
        <member name=""/>
        <member name=""/>
        <member name="[Budget Detail].[Job Class].&amp;[T003 - TRANS ACCT 2-44]"/>
        <member name=""/>
        <member name="[Budget Detail].[Job Class].&amp;[T030 - TRANS ACCT 4-44]"/>
        <member name="[Budget Detail].[Job Class].&amp;[E013 - ENGR OPER CLK-15]"/>
        <member name=""/>
        <member name=""/>
        <member name=""/>
        <member name=""/>
        <member name=""/>
        <member name=""/>
        <member name=""/>
        <member name=""/>
        <member name=""/>
        <member name=""/>
        <member name=""/>
        <member name=""/>
        <member name=""/>
        <member name="[Budget Detail].[Job Class].&amp;[F187 - MEDIA TEAM LDWKR]"/>
        <member name="[Budget Detail].[Job Class].&amp;[F203 - PKS RANGER-16 PT]"/>
        <member name=""/>
        <member name="[Budget Detail].[Job Class].&amp;[H053 - DR &amp; PS COORD-18]"/>
        <member name=""/>
        <member name="[Budget Detail].[Job Class].&amp;[H056 - ECON REV SUPV-18]"/>
        <member name="[Budget Detail].[Job Class].&amp;[H067 - EO INV/CONC 1-18]"/>
        <member name="[Budget Detail].[Job Class].&amp;[H068 - EO INV/CONC 2-18]"/>
        <member name="[Budget Detail].[Job Class].&amp;[H069 - EO INV/CONC 3-18]"/>
        <member name="[Budget Detail].[Job Class].&amp;[H096 - HSG INIT SPEC-18]"/>
        <member name=""/>
        <member name="[Budget Detail].[Job Class].&amp;[H180 - QI &amp; OPER MGR-18]"/>
        <member name=""/>
        <member name=""/>
        <member name=""/>
        <member name=""/>
        <member name="[Budget Detail].[Job Class].&amp;[J019 - CERT MUNI CLK-20]"/>
        <member name=""/>
        <member name="[Budget Detail].[Job Class].&amp;[J089 - ACC TECH 3-20 PT]"/>
        <member name=""/>
        <member name=""/>
        <member name=""/>
        <member name=""/>
        <member name=""/>
        <member name=""/>
        <member name="[Budget Detail].[Job Class].&amp;[S002 - TRANS OFF MGR-43]"/>
        <member name="[Budget Detail].[Job Class].&amp;[S003 - TRANS OFF MGR-43]"/>
        <member name="[Budget Detail].[Job Class].&amp;[T001 - PARA PROG MGR-44]"/>
        <member name=""/>
        <member name=""/>
        <member name=""/>
        <member name=""/>
        <member name=""/>
        <member name=""/>
        <member name=""/>
        <member name=""/>
        <member name=""/>
        <member name=""/>
        <member name=""/>
        <member name=""/>
        <member name="[Budget Detail].[Job Class].&amp;[F168 - WATERWKS OPR 2-16]"/>
        <member name=""/>
        <member name=""/>
        <member name=""/>
        <member name=""/>
        <member name="[Budget Detail].[Job Class].&amp;[F227 - COMM PARA 2-16-PT]"/>
        <member name="[Budget Detail].[Job Class].&amp;[G047 - PROGRAM ASST 1-17]"/>
        <member name=""/>
        <member name="[Budget Detail].[Job Class].&amp;[G049 - PROGRAM ASST 3-17]"/>
        <member name=""/>
        <member name=""/>
        <member name=""/>
        <member name="[Budget Detail].[Job Class].&amp;[H078 - FLEET PROG MGR-18]"/>
        <member name="[Budget Detail].[Job Class].&amp;[H086 - GRANTS ADMIN 2-18]"/>
        <member name="[Budget Detail].[Job Class].&amp;[H087 - GRANTS ADMIN 3-18]"/>
        <member name=""/>
        <member name=""/>
        <member name="[Budget Detail].[Job Class].&amp;[H120 - LIB PROG COORD-18]"/>
        <member name=""/>
        <member name="[Budget Detail].[Job Class].&amp;[H146 - PKG MAINT SUPV-18]"/>
        <member name=""/>
        <member name=""/>
        <member name="[Budget Detail].[Job Class].&amp;[H250 - IT APP DEV MGR-18]"/>
        <member name=""/>
        <member name=""/>
        <member name=""/>
        <member name="[Budget Detail].[Job Class].&amp;[H362 - EO INVESTIGATOR 2]"/>
        <member name=""/>
        <member name=""/>
        <member name=""/>
        <member name=""/>
        <member name="[Budget Detail].[Job Class].&amp;[I011 - M.T. SALES MGR-19]"/>
        <member name=""/>
        <member name=""/>
        <member name=""/>
        <member name="[Budget Detail].[Job Class].&amp;[J034 - HSG ASST CLERK-20]"/>
        <member name="[Budget Detail].[Job Class].&amp;[J035 - HSG ASST CLK 2-20]"/>
        <member name=""/>
        <member name=""/>
        <member name=""/>
        <member name=""/>
        <member name="[Budget Detail].[Job Class].&amp;[J093 - CC PROD/DIR-20 PT]"/>
        <member name="[Budget Detail].[Job Class].&amp;[J094 - CLERK-TYP 2-20 PT]"/>
        <member name=""/>
        <member name="[Budget Detail].[Job Class].&amp;[J103 - PROG ASST 2-20 PT]"/>
        <member name="[Budget Detail].[Job Class].&amp;[J105 - COM DEV TECH 1-20]"/>
        <member name=""/>
        <member name=""/>
        <member name=""/>
        <member name=""/>
        <member name=""/>
        <member name="[Budget Detail].[Job Class].&amp;[O021 - CLERK-TYP 2-32 PT]"/>
        <member name="[Budget Detail].[Job Class].&amp;[O024 - CLERK-TYP 1-32 PT]"/>
        <member name=""/>
        <member name=""/>
        <member name=""/>
        <member name=""/>
        <member name=""/>
        <member name=""/>
        <member name=""/>
        <member name=""/>
        <member name=""/>
        <member name=""/>
        <member name="[Budget Detail].[Job Class].&amp;[E014 - ENGR OPER LDWKR-15]"/>
        <member name=""/>
        <member name="[Budget Detail].[Job Class].&amp;[E021 - LIB MAINT COORD-15]"/>
        <member name="[Budget Detail].[Job Class].&amp;[E028 - PARTS ROOM ASST-15]"/>
        <member name=""/>
        <member name="[Budget Detail].[Job Class].&amp;[F023 - COMMUNIC TECH 3-16]"/>
        <member name=""/>
        <member name=""/>
        <member name=""/>
        <member name=""/>
        <member name="[Budget Detail].[Job Class].&amp;[F041 - CUSTODIAL WKR 3-16]"/>
        <member name=""/>
        <member name=""/>
        <member name=""/>
        <member name=""/>
        <member name=""/>
        <member name=""/>
        <member name=""/>
        <member name=""/>
        <member name=""/>
        <member name="[Budget Detail].[Job Class].&amp;[G026 - DOC SERVS LDWKR-17]"/>
        <member name=""/>
        <member name="[Budget Detail].[Job Class].&amp;[G063 - MAYORAL OFF CLK-20]"/>
        <member name="[Budget Detail].[Job Class].&amp;[G066 - DOC SERVS LDWKR-20]"/>
        <member name=""/>
        <member name=""/>
        <member name=""/>
        <member name=""/>
        <member name=""/>
        <member name=""/>
        <member name=""/>
        <member name="[Budget Detail].[Job Class].&amp;[H094 - HSG ADMIN COORD-18]"/>
        <member name=""/>
        <member name=""/>
        <member name="[Budget Detail].[Job Class].&amp;[H281 - ACCOUNTANT 1-18 PT]"/>
        <member name="[Budget Detail].[Job Class].&amp;[H312 - CRIME ANALYST 1-18]"/>
        <member name=""/>
        <member name=""/>
        <member name=""/>
        <member name="[Budget Detail].[Job Class].&amp;[J028 - COMM DEVEL AIDE-20]"/>
        <member name=""/>
        <member name=""/>
        <member name="[Budget Detail].[Job Class].&amp;[J088 - WORD PROC OPR 2-20]"/>
        <member name="[Budget Detail].[Job Class].&amp;[J108 - CLERK-TYPT 1-20 PT]"/>
        <member name=""/>
        <member name=""/>
        <member name="[Budget Detail].[Job Class].&amp;[O023 - ACCTG TECH 1-32-PT]"/>
        <member name=""/>
        <member name=""/>
        <member name=""/>
        <member name=""/>
        <member name="[Budget Detail].[Job Class].&amp;[E001 - AUTO MAINT WKR 1-15]"/>
        <member name=""/>
        <member name="[Budget Detail].[Job Class].&amp;[E003 - AUTO MAINT WKR 3-15]"/>
        <member name=""/>
        <member name=""/>
        <member name=""/>
        <member name=""/>
        <member name=""/>
        <member name=""/>
        <member name=""/>
        <member name="[Budget Detail].[Job Class].&amp;[F004 - ARCHITECT AIDE 1-16]"/>
        <member name=""/>
        <member name=""/>
        <member name="[Budget Detail].[Job Class].&amp;[F059 - FIELD SERV LDWKR-16]"/>
        <member name=""/>
        <member name=""/>
        <member name=""/>
        <member name=""/>
        <member name=""/>
        <member name="[Budget Detail].[Job Class].&amp;[F108 - PKG EQUIP TECH 2-16]"/>
        <member name=""/>
        <member name=""/>
        <member name=""/>
        <member name=""/>
        <member name=""/>
        <member name="[Budget Detail].[Job Class].&amp;[G028 - DOC SERVS SPEC 2-17]"/>
        <member name=""/>
        <member name=""/>
        <member name=""/>
        <member name=""/>
        <member name="[Budget Detail].[Job Class].&amp;[H100 - HSG OPER ANALYST-18]"/>
        <member name="[Budget Detail].[Job Class].&amp;[H129 - MAD PKS FD COORD-18]"/>
        <member name=""/>
        <member name="[Budget Detail].[Job Class].&amp;[H138 - OCCUP/ACCOM SPEC-18]"/>
        <member name=""/>
        <member name=""/>
        <member name=""/>
        <member name=""/>
        <member name=""/>
        <member name=""/>
        <member name=""/>
        <member name=""/>
        <member name="[Budget Detail].[Job Class].&amp;[H195 - STS OPER MANAGER-18]"/>
        <member name=""/>
        <member name="[Budget Detail].[Job Class].&amp;[H215 - WATER RES SPEC 2-18]"/>
        <member name=""/>
        <member name="[Budget Detail].[Job Class].&amp;[H241 - CONSTRUCTION MGR-18]"/>
        <member name=""/>
        <member name=""/>
        <member name=""/>
        <member name=""/>
        <member name=""/>
        <member name=""/>
        <member name=""/>
        <member name=""/>
        <member name=""/>
        <member name=""/>
        <member name="[Budget Detail].[Job Class].&amp;[J092 - CERT MUNI CLK-20 PT]"/>
        <member name="[Budget Detail].[Job Class].&amp;[J117 - DOC SERVS SPEC 1-20]"/>
        <member name=""/>
        <member name=""/>
        <member name=""/>
        <member name=""/>
        <member name=""/>
        <member name=""/>
        <member name=""/>
        <member name=""/>
        <member name=""/>
        <member name=""/>
        <member name="[Budget Detail].[Job Class].&amp;[R002 - TRANS ACCT CLK 1-42]"/>
        <member name=""/>
        <member name=""/>
        <member name="[Budget Detail].[Job Class].&amp;[R012 - TRANS PARTS SPEC-42]"/>
        <member name=""/>
        <member name="[Budget Detail].[Job Class].&amp;[T016 - TRANS MKT SPEC 1-44]"/>
        <member name="[Budget Detail].[Job Class].&amp;[T017 - TRANS MKT SPEC 2-44]"/>
        <member name=""/>
        <member name=""/>
        <member name="[Budget Detail].[Job Class].&amp;[T035 - TRANS ADMIN SUPV-44]"/>
        <member name=""/>
        <member name=""/>
        <member name=""/>
        <member name=""/>
        <member name=""/>
        <member name="[Budget Detail].[Job Class].&amp;[F070 - FORENSIC LAB TECH-16]"/>
        <member name=""/>
        <member name=""/>
        <member name="[Budget Detail].[Job Class].&amp;[F174 - ZONING CODE OFF 1-16]"/>
        <member name=""/>
        <member name="[Budget Detail].[Job Class].&amp;[F178 - M.T. OPERS WKR-16 PT]"/>
        <member name="[Budget Detail].[Job Class].&amp;[G033 - LITIGATION ASST 1-17]"/>
        <member name="[Budget Detail].[Job Class].&amp;[G054 - SECRETARY 3-LEGAL-17]"/>
        <member name=""/>
        <member name="[Budget Detail].[Job Class].&amp;[H016 - ASSESS SERVS SUPV-18]"/>
        <member name="[Budget Detail].[Job Class].&amp;[H026 - BUSINESS DEV SPEC-18]"/>
        <member name="[Budget Detail].[Job Class].&amp;[H033 - COMM DEV PROJ MGR-18]"/>
        <member name=""/>
        <member name="[Budget Detail].[Job Class].&amp;[H043 - COMM SERVS SPEC 1-18]"/>
        <member name="[Budget Detail].[Job Class].&amp;[H044 - COMM SERVS SPEC 2-18]"/>
        <member name=""/>
        <member name="[Budget Detail].[Job Class].&amp;[H080 - FORESTRY OPR SUPV-18]"/>
        <member name=""/>
        <member name=""/>
        <member name=""/>
        <member name="[Budget Detail].[Job Class].&amp;[H118 - LIB COM SERVS MGR-18]"/>
        <member name=""/>
        <member name="[Budget Detail].[Job Class].&amp;[H142 - PED BICYCLE COORD-18]"/>
        <member name="[Budget Detail].[Job Class].&amp;[H150 - PKS COM REL COORD-18]"/>
        <member name=""/>
        <member name=""/>
        <member name=""/>
        <member name=""/>
        <member name="[Budget Detail].[Job Class].&amp;[H208 - WATER CONSTR SUPV-18]"/>
        <member name=""/>
        <member name="[Budget Detail].[Job Class].&amp;[H224 - GRANTS ADMIN 4-18 PT]"/>
        <member name="[Budget Detail].[Job Class].&amp;[H229 - TRAFF ENGR DEV COORD]"/>
        <member name="[Budget Detail].[Job Class].&amp;[H232 - TRAFFIC OPER SUPV-18]"/>
        <member name=""/>
        <member name=""/>
        <member name=""/>
        <member name=""/>
        <member name=""/>
        <member name=""/>
        <member name=""/>
        <member name="[Budget Detail].[Job Class].&amp;[H273 - PUB WKS DEV MGR 1-18]"/>
        <member name=""/>
        <member name=""/>
        <member name=""/>
        <member name=""/>
        <member name=""/>
        <member name=""/>
        <member name=""/>
        <member name=""/>
        <member name=""/>
        <member name=""/>
        <member name=""/>
        <member name="[Budget Detail].[Job Class].&amp;[I003 - COUNCIL PRESIDENT-19]"/>
        <member name="[Budget Detail].[Job Class].&amp;[I013 - MAYOR - ASST TO 1-19]"/>
        <member name="[Budget Detail].[Job Class].&amp;[I014 - MAYOR - ASST TO 2-19]"/>
        <member name="[Budget Detail].[Job Class].&amp;[I025 - DEPUTY MAYOR 2-19-PT]"/>
        <member name=""/>
        <member name="[Budget Detail].[Job Class].&amp;[J042 - JUD SUPPORT CLK 1-20]"/>
        <member name=""/>
        <member name="[Budget Detail].[Job Class].&amp;[J044 - JUD SUPPORT CLK 3-20]"/>
        <member name=""/>
        <member name="[Budget Detail].[Job Class].&amp;[J073 - PROPERTY LISTER 1-20]"/>
        <member name=""/>
        <member name=""/>
        <member name="[Budget Detail].[Job Class].&amp;[J081 - SECRETARY 2-LEGAL-20]"/>
        <member name=""/>
        <member name=""/>
        <member name=""/>
        <member name=""/>
        <member name=""/>
        <member name=""/>
        <member name=""/>
        <member name=""/>
        <member name=""/>
        <member name=""/>
        <member name=""/>
        <member name=""/>
        <member name=""/>
        <member name=""/>
        <member name=""/>
        <member name="[Budget Detail].[Job Class].&amp;[T028 - TRANS SERVICE MGR-44]"/>
        <member name=""/>
        <member name=""/>
        <member name=""/>
        <member name="[Budget Detail].[Job Class].&amp;[E029 - SEWER REPAIR LDWKR-15]"/>
        <member name=""/>
        <member name=""/>
        <member name=""/>
        <member name="[Budget Detail].[Job Class].&amp;[F021 - CODE ENFORCE OFF 4-16]"/>
        <member name=""/>
        <member name=""/>
        <member name=""/>
        <member name=""/>
        <member name=""/>
        <member name=""/>
        <member name="[Budget Detail].[Job Class].&amp;[F123 - PLAN REVIEW SPEC 4-16]"/>
        <member name=""/>
        <member name=""/>
        <member name="[Budget Detail].[Job Class].&amp;[F157 - TRAFF SIG ELECTR 3-16]"/>
        <member name="[Budget Detail].[Job Class].&amp;[F162 - WATER QUALITY AIDE-16]"/>
        <member name="[Budget Detail].[Job Class].&amp;[F166 - WATERWKS MAINT WKR-16]"/>
        <member name=""/>
        <member name="[Budget Detail].[Job Class].&amp;[F186 - PKS MAINT WKR-16   PT]"/>
        <member name="[Budget Detail].[Job Class].&amp;[F200 - WATER CIVIL TECH 1-16]"/>
        <member name=""/>
        <member name=""/>
        <member name="[Budget Detail].[Job Class].&amp;[F204 - CUSTODIAL WKR 1-16 PT]"/>
        <member name=""/>
        <member name=""/>
        <member name=""/>
        <member name="[Budget Detail].[Job Class].&amp;[H046 - COMP MAP/GIS COORD-18]"/>
        <member name=""/>
        <member name="[Budget Detail].[Job Class].&amp;[H064 - ENGR FINANCIAL MGR-18]"/>
        <member name=""/>
        <member name=""/>
        <member name="[Budget Detail].[Job Class].&amp;[H151 - PKS COMM SERVS MGR-18]"/>
        <member name=""/>
        <member name="[Budget Detail].[Job Class].&amp;[H171 - POLICE REPORT SUPV-18]"/>
        <member name="[Budget Detail].[Job Class].&amp;[H176 - PROCESS PLANT SUPV-18]"/>
        <member name=""/>
        <member name=""/>
        <member name=""/>
        <member name=""/>
        <member name="[Budget Detail].[Job Class].&amp;[H264 - OCCUP/ACCOM SPEC 3-18]"/>
        <member name=""/>
        <member name=""/>
        <member name=""/>
        <member name=""/>
        <member name=""/>
        <member name=""/>
        <member name=""/>
        <member name=""/>
        <member name=""/>
        <member name=""/>
        <member name=""/>
        <member name=""/>
        <member name=""/>
        <member name=""/>
        <member name=""/>
        <member name="[Budget Detail].[Job Class].&amp;[J047 - M.T. EVENT COORD-20-H]"/>
        <member name=""/>
        <member name="[Budget Detail].[Job Class].&amp;[J062 - POLICE RPT LEADWKR-20]"/>
        <member name="[Budget Detail].[Job Class].&amp;[J114 - TENANT SVS AIDE-20 PT]"/>
        <member name=""/>
        <member name=""/>
        <member name=""/>
        <member name=""/>
        <member name=""/>
        <member name=""/>
        <member name="[Budget Detail].[Job Class].&amp;[Q008 - TRANS MECH LEADWKR-41]"/>
        <member name=""/>
        <member name=""/>
        <member name=""/>
        <member name=""/>
        <member name=""/>
        <member name=""/>
        <member name=""/>
        <member name=""/>
        <member name=""/>
        <member name=""/>
        <member name=""/>
        <member name=""/>
        <member name=""/>
        <member name="[Budget Detail].[Job Class].&amp;[F045 - ELECTRONIC MTN TECH-16]"/>
        <member name=""/>
        <member name=""/>
        <member name=""/>
        <member name=""/>
        <member name="[Budget Detail].[Job Class].&amp;[F126 - POLICE PROPERTY CLK-16]"/>
        <member name=""/>
        <member name=""/>
        <member name=""/>
        <member name=""/>
        <member name=""/>
        <member name="[Budget Detail].[Job Class].&amp;[G062 - LEGIS MGMT SYSTEM SPEC]"/>
        <member name=""/>
        <member name=""/>
        <member name="[Budget Detail].[Job Class].&amp;[H124 - M.T. ASSOC DIRECTOR-18]"/>
        <member name=""/>
        <member name="[Budget Detail].[Job Class].&amp;[H128 - MAD ARTS PROG ADMIN-18]"/>
        <member name=""/>
        <member name=""/>
        <member name="[Budget Detail].[Job Class].&amp;[H181 - REAL ESTATE AGENT 1-18]"/>
        <member name="[Budget Detail].[Job Class].&amp;[H182 - REAL ESTATE AGENT 2-18]"/>
        <member name="[Budget Detail].[Job Class].&amp;[H183 - REAL ESTATE AGENT 3-18]"/>
        <member name="[Budget Detail].[Job Class].&amp;[H184 - REAL ESTATE AGENT 4-18]"/>
        <member name=""/>
        <member name=""/>
        <member name="[Budget Detail].[Job Class].&amp;[H226 - LIB MEDIA COORD-18  PT]"/>
        <member name=""/>
        <member name="[Budget Detail].[Job Class].&amp;[H288 - BUSINESS DEV SPEC 2-18]"/>
        <member name=""/>
        <member name=""/>
        <member name=""/>
        <member name=""/>
        <member name="[Budget Detail].[Job Class].&amp;[H300 - PRINCIPAL ARCHITECT-18]"/>
        <member name="[Budget Detail].[Job Class].&amp;[H346 - MKTG/COMMUN SPEC PT-18]"/>
        <member name=""/>
        <member name=""/>
        <member name=""/>
        <member name="[Budget Detail].[Job Class].&amp;[I008 - LEGISLATIVE ANALYST-19]"/>
        <member name=""/>
        <member name=""/>
        <member name=""/>
        <member name=""/>
        <member name=""/>
        <member name=""/>
        <member name=""/>
        <member name="[Budget Detail].[Job Class].&amp;[R016 - TRANS OPER OFF COOR-42]"/>
        <member name=""/>
        <member name=""/>
        <member name="[Budget Detail].[Job Class].&amp;[T018 - TRANS OPER GEN SUPV-44]"/>
        <member name=""/>
        <member name="[Budget Detail].[Job Class].&amp;[T029 - TRANS MKT SPEC 1-44 PT]"/>
        <member name=""/>
        <member name=""/>
        <member name=""/>
        <member name=""/>
        <member name=""/>
        <member name=""/>
        <member name=""/>
        <member name=""/>
        <member name="[Budget Detail].[Job Class].&amp;[F133 - PROPERTY CODE INSP 2-16]"/>
        <member name=""/>
        <member name="[Budget Detail].[Job Class].&amp;[F159 - WATER HYDRANT INSPEC-16]"/>
        <member name=""/>
        <member name=""/>
        <member name="[Budget Detail].[Job Class].&amp;[F170 - WGTS MEASURES INSP 1-16]"/>
        <member name="[Budget Detail].[Job Class].&amp;[F171 - WGTS MEASURES INSP 2-16]"/>
        <member name=""/>
        <member name=""/>
        <member name=""/>
        <member name="[Budget Detail].[Job Class].&amp;[F191 - STREET VENDING COORD-16]"/>
        <member name=""/>
        <member name=""/>
        <member name=""/>
        <member name=""/>
        <member name=""/>
        <member name="[Budget Detail].[Job Class].&amp;[H075 - FIRE PUB INFO SPEC 1-18]"/>
        <member name="[Budget Detail].[Job Class].&amp;[H076 - FIRE PUB INFO SPEC 2-18]"/>
        <member name=""/>
        <member name=""/>
        <member name=""/>
        <member name=""/>
        <member name=""/>
        <member name="[Budget Detail].[Job Class].&amp;[H165 - POLICE ADM SERVS MGR-18]"/>
        <member name="[Budget Detail].[Job Class].&amp;[H174 - PRINICPAL ENGR WATER-18]"/>
        <member name="[Budget Detail].[Job Class].&amp;[H185 - REAL ESTATE DEV SPEC-18]"/>
        <member name=""/>
        <member name=""/>
        <member name=""/>
        <member name=""/>
        <member name=""/>
        <member name="[Budget Detail].[Job Class].&amp;[H261 - COM SERVS PROG COORD-18]"/>
        <member name=""/>
        <member name="[Budget Detail].[Job Class].&amp;[H308 - PARALEGAL-MEDIATOR 1-18]"/>
        <member name=""/>
        <member name="[Budget Detail].[Job Class].&amp;[H341 - HEARINGS/ACCOM SPEC1-18]"/>
        <member name=""/>
        <member name=""/>
        <member name="[Budget Detail].[Job Class].&amp;[I004 - COUNCIL PRES PRO TEM-19]"/>
        <member name="[Budget Detail].[Job Class].&amp;[J020 - CHILD CARE ASST COOR-20]"/>
        <member name=""/>
        <member name=""/>
        <member name="[Budget Detail].[Job Class].&amp;[J101 - SECRETARY 2-LEGAL-20 PT]"/>
        <member name=""/>
        <member name="[Budget Detail].[Job Class].&amp;[Q013 - TRANS UTIL WKR-ENTRY-41]"/>
        <member name=""/>
        <member name="[Budget Detail].[Job Class].&amp;[R014 - TRANS SCHD/DATA ASST-42]"/>
        <member name="[Budget Detail].[Job Class].&amp;[T006 - TRANS BLD MT-FOREMAN-44]"/>
        <member name=""/>
        <member name="[Budget Detail].[Job Class].&amp;[T012 - TRANS MAINT GEN SUPV-44]"/>
        <member name=""/>
        <member name=""/>
        <member name=""/>
        <member name="[Budget Detail].[Job Class].&amp;[U003 - ELECTRICIAN FOREPERS-71]"/>
        <member name=""/>
        <member name=""/>
        <member name=""/>
        <member name=""/>
        <member name=""/>
        <member name="[Budget Detail].[Job Class].&amp;[F183 - ST VENDING MONITOR-16 PT]"/>
        <member name=""/>
        <member name=""/>
        <member name="[Budget Detail].[Job Class].&amp;[F212 - FIELD SERVICE LDWKR 1-16]"/>
        <member name=""/>
        <member name=""/>
        <member name=""/>
        <member name=""/>
        <member name=""/>
        <member name=""/>
        <member name="[Budget Detail].[Job Class].&amp;[H167 - POLICE INFO SYS COORD-18]"/>
        <member name=""/>
        <member name="[Budget Detail].[Job Class].&amp;[H220 - WATER UTIL MAINT SUPV-18]"/>
        <member name="[Budget Detail].[Job Class].&amp;[H237 - GOLF CLUB OPER SUPV 1-18]"/>
        <member name=""/>
        <member name="[Budget Detail].[Job Class].&amp;[H260 - CHILD CARE PROG COORD-18]"/>
        <member name=""/>
        <member name=""/>
        <member name=""/>
        <member name=""/>
        <member name="[Budget Detail].[Job Class].&amp;[H367 - PRINCIPAL ARCHITECT 2-18]"/>
        <member name=""/>
        <member name=""/>
        <member name=""/>
        <member name="[Budget Detail].[Job Class].&amp;[J032 - GIFT SHOP SALES LDWKR-20]"/>
        <member name=""/>
        <member name=""/>
        <member name=""/>
        <member name="[Budget Detail].[Job Class].&amp;[R006 - TRANS CUST SERVS REPR-42]"/>
        <member name=""/>
        <member name=""/>
        <member name=""/>
        <member name="[Budget Detail].[Job Class].&amp;[T034 - TRANS BLD MT GEN SUPV-44]"/>
        <member name=""/>
        <member name=""/>
        <member name=""/>
        <member name=""/>
        <member name="[Budget Detail].[Job Class].&amp;[H017 - ASST CITY ASSESS - COM-18]"/>
        <member name="[Budget Detail].[Job Class].&amp;[H018 - ASST CITY ASSESS - RES-18]"/>
        <member name=""/>
        <member name=""/>
        <member name=""/>
        <member name="[Budget Detail].[Job Class].&amp;[H164 - POLICE PUB INFO SPEC 2-18]"/>
        <member name="[Budget Detail].[Job Class].&amp;[H169 - POLICE RECORDS SEC MGR-18]"/>
        <member name=""/>
        <member name="[Budget Detail].[Job Class].&amp;[H271 - POLICE ADMIN SERVS MGR-18]"/>
        <member name=""/>
        <member name="[Budget Detail].[Job Class].&amp;[H280 - REAL ESTATE AGENT 3-18 PT]"/>
        <member name=""/>
        <member name="[Budget Detail].[Job Class].&amp;[H322 - PKG COMM OUTREACH SPEC-18]"/>
        <member name=""/>
        <member name=""/>
        <member name=""/>
        <member name=""/>
        <member name="[Budget Detail].[Job Class].&amp;[I024 - COUNCIL VICE PRESIDENT-19]"/>
        <member name="[Budget Detail].[Job Class].&amp;[J098 - POLICE RPT TYPIST 2-20 PT]"/>
        <member name=""/>
        <member name="[Budget Detail].[Job Class].&amp;[J120 - LEGIS MGMT SYSTEM SPEC-20]"/>
        <member name=""/>
        <member name=""/>
        <member name=""/>
        <member name=""/>
        <member name=""/>
        <member name=""/>
        <member name="[Budget Detail].[Job Class].&amp;[F210 - WATER QUALITY SAMPLER 2-16]"/>
        <member name=""/>
        <member name="[Budget Detail].[Job Class].&amp;[F224 - CDA SECURITY MONITOR-16 PT]"/>
        <member name=""/>
        <member name="[Budget Detail].[Job Class].&amp;[H166 - POLICE COURT SERVS SUPV-18]"/>
        <member name=""/>
        <member name=""/>
        <member name="[Budget Detail].[Job Class].&amp;[H343 - WATER UTIL ASST GEN MGR-18]"/>
        <member name=""/>
        <member name=""/>
        <member name=""/>
        <member name="[Budget Detail].[Job Class].&amp;[K006 - CITY TRAFF ENGR/PKG MGR-21]"/>
        <member name=""/>
        <member name=""/>
        <member name=""/>
        <member name=""/>
        <member name=""/>
        <member name=""/>
        <member name=""/>
        <member name=""/>
        <member name=""/>
        <member name=""/>
        <member name="[Budget Detail].[Job Class].&amp;[H292 - DIS RGTS &amp; SVS PRG COORD-18]"/>
        <member name=""/>
        <member name="[Budget Detail].[Job Class].&amp;[H336 - REAL ESTATE SPECIALIST 1-18]"/>
        <member name=""/>
        <member name="[Budget Detail].[Job Class].&amp;[H338 - REAL ESTATE SPECIALIST 3-18]"/>
        <member name=""/>
        <member name=""/>
        <member name=""/>
        <member name=""/>
        <member name=""/>
        <member name=""/>
        <member name="[Budget Detail].[Job Class].&amp;[R015 - TRANS CUST SERVS REPR-42 PT]"/>
        <member name=""/>
        <member name="[Budget Detail].[Job Class].&amp;[T032 - TRANS MARKETING GEN SUPV-44]"/>
        <member name=""/>
        <member name=""/>
        <member name="[Budget Detail].[Job Class].&amp;[F182 - RECREATION SERVS ASST-16  PT]"/>
        <member name="[Budget Detail].[Job Class].&amp;[H047 - COMP OFF ADMIN SERVS SUPV-18]"/>
        <member name="[Budget Detail].[Job Class].&amp;[H136 - M.T. ASST OPERATIONS SUPV-18]"/>
        <member name="[Budget Detail].[Job Class].&amp;[H170 - POLICE RECORDS SERVS SUPV-18]"/>
        <member name="[Budget Detail].[Job Class].&amp;[H244 - FOOD/ALCOHOL POLICT ADMIN-18]"/>
        <member name="[Budget Detail].[Job Class].&amp;[H301 - WATER UTIL PUB INFO OFF 1-18]"/>
        <member name=""/>
        <member name=""/>
        <member name=""/>
        <member name=""/>
        <member name=""/>
        <member name="[Budget Detail].[Job Class].&amp;[J091 - BIC REGISTRATION COORD-20 PT]"/>
        <member name=""/>
        <member name=""/>
        <member name=""/>
        <member name=""/>
        <member name=""/>
        <member name=""/>
        <member name=""/>
        <member name=""/>
        <member name=""/>
        <member name=""/>
        <member name=""/>
        <member name="[Budget Detail].[Job Class].&amp;[F219 - DIGITAL MEDIA SPECIALIST-16 PT]"/>
        <member name="[Budget Detail].[Job Class].&amp;[H175 - PROCESS IMPROVEMENT SPEC-18 PT]"/>
        <member name=""/>
        <member name="[Budget Detail].[Job Class].&amp;[H340 - REAL ESTATE SPECIALIST 3-18 PT]"/>
        <member name="[Budget Detail].[Job Class].&amp;[J096 - HSG ASST OUTREACH COORD-20  PT]"/>
        <member name=""/>
        <member name=""/>
      </members>
    </pivotHierarchy>
    <pivotHierarchy/>
    <pivotHierarchy/>
    <pivotHierarchy/>
    <pivotHierarchy/>
    <pivotHierarchy/>
    <pivotHierarchy/>
    <pivotHierarchy multipleItemSelectionAllowed="1">
      <members count="3" level="1">
        <member name="[Budget Projection].[Projection].&amp;[20243 - 2024 MULTI_YEAR SALARIES ONLY]"/>
        <member name="[Budget Projection].[Projection].&amp;[20241 - 2024 OPERATING BUDGET-ANNUAL FUNDS]"/>
        <member name="[Budget Projection].[Projection].&amp;[20242 - 2024 OPERATING BUDGET-MULTI-YEAR FUNDS]"/>
      </members>
    </pivotHierarchy>
    <pivotHierarchy/>
    <pivotHierarchy/>
    <pivotHierarchy/>
    <pivotHierarchy/>
    <pivotHierarchy/>
    <pivotHierarchy/>
    <pivotHierarchy/>
    <pivotHierarchy/>
    <pivotHierarchy/>
    <pivotHierarchy/>
    <pivotHierarchy/>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2">
    <rowHierarchyUsage hierarchyUsage="19"/>
    <rowHierarchyUsage hierarchyUsage="38"/>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visualTotalsForSets="1" calculatedMembersInFilters="1" hideValuesRow="1"/>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ityofmadison.com/human-resources/compensation/salary-schedules"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cityofmadison.com/human-resources/documents/contracts/Local695-2022.pdf"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0"/>
  <sheetViews>
    <sheetView tabSelected="1" zoomScale="110" zoomScaleNormal="110" zoomScaleSheetLayoutView="110" workbookViewId="0">
      <selection activeCell="E16" sqref="E16"/>
    </sheetView>
  </sheetViews>
  <sheetFormatPr defaultColWidth="8.7109375" defaultRowHeight="15" x14ac:dyDescent="0.25"/>
  <cols>
    <col min="1" max="1" width="3.140625" style="33" customWidth="1"/>
    <col min="2" max="2" width="6.5703125" style="33" customWidth="1"/>
    <col min="3" max="3" width="11.7109375" style="33" bestFit="1" customWidth="1"/>
    <col min="4" max="4" width="16.7109375" style="33" bestFit="1" customWidth="1"/>
    <col min="5" max="5" width="17" style="34" bestFit="1" customWidth="1"/>
    <col min="6" max="6" width="37.42578125" style="33" customWidth="1"/>
    <col min="7" max="7" width="10.42578125" style="33" bestFit="1" customWidth="1"/>
    <col min="8" max="16384" width="8.7109375" style="33"/>
  </cols>
  <sheetData>
    <row r="1" spans="1:14" ht="21" x14ac:dyDescent="0.35">
      <c r="B1" s="110" t="s">
        <v>78</v>
      </c>
      <c r="C1" s="110"/>
      <c r="D1" s="110"/>
      <c r="E1" s="110"/>
      <c r="F1" s="110"/>
      <c r="G1" s="40"/>
    </row>
    <row r="2" spans="1:14" ht="15" customHeight="1" x14ac:dyDescent="0.25">
      <c r="B2" s="75" t="s">
        <v>74</v>
      </c>
      <c r="C2" s="100" t="s">
        <v>875</v>
      </c>
      <c r="D2" s="100"/>
      <c r="E2" s="100"/>
      <c r="F2" s="100"/>
      <c r="G2" s="100"/>
      <c r="H2" s="100"/>
      <c r="I2" s="100"/>
      <c r="J2" s="100"/>
      <c r="K2" s="100"/>
      <c r="L2" s="100"/>
      <c r="M2" s="100"/>
    </row>
    <row r="3" spans="1:14" ht="14.45" customHeight="1" x14ac:dyDescent="0.25">
      <c r="B3" s="75" t="s">
        <v>74</v>
      </c>
      <c r="C3" s="100" t="s">
        <v>741</v>
      </c>
      <c r="D3" s="100"/>
      <c r="E3" s="100"/>
      <c r="F3" s="100"/>
      <c r="G3" s="100"/>
      <c r="H3" s="100"/>
      <c r="I3" s="100"/>
      <c r="J3" s="100"/>
      <c r="K3" s="100"/>
      <c r="L3" s="100"/>
      <c r="M3" s="100"/>
    </row>
    <row r="4" spans="1:14" ht="14.45" customHeight="1" x14ac:dyDescent="0.25">
      <c r="B4" s="75"/>
      <c r="C4" s="75" t="s">
        <v>74</v>
      </c>
      <c r="D4" s="100" t="s">
        <v>743</v>
      </c>
      <c r="E4" s="100"/>
      <c r="F4" s="100"/>
      <c r="G4" s="100"/>
      <c r="H4" s="45"/>
      <c r="I4" s="45"/>
      <c r="J4" s="45"/>
      <c r="K4" s="45"/>
      <c r="L4" s="45"/>
      <c r="M4" s="45"/>
    </row>
    <row r="5" spans="1:14" ht="15" customHeight="1" x14ac:dyDescent="0.25">
      <c r="C5" s="75" t="s">
        <v>74</v>
      </c>
      <c r="D5" s="101" t="s">
        <v>742</v>
      </c>
      <c r="E5" s="101"/>
      <c r="F5" s="101"/>
      <c r="G5" s="46"/>
      <c r="H5" s="46"/>
      <c r="I5" s="46"/>
      <c r="J5" s="46"/>
      <c r="K5" s="46"/>
      <c r="L5" s="46"/>
      <c r="M5" s="46"/>
      <c r="N5" s="46"/>
    </row>
    <row r="6" spans="1:14" x14ac:dyDescent="0.25">
      <c r="C6" s="75"/>
      <c r="D6" s="114" t="s">
        <v>80</v>
      </c>
      <c r="E6" s="114"/>
      <c r="F6" s="47"/>
      <c r="G6" s="47"/>
      <c r="H6" s="47"/>
      <c r="I6" s="47"/>
      <c r="J6" s="47"/>
      <c r="K6" s="47"/>
      <c r="L6" s="46"/>
    </row>
    <row r="7" spans="1:14" ht="15" customHeight="1" x14ac:dyDescent="0.25">
      <c r="C7" s="75" t="s">
        <v>74</v>
      </c>
      <c r="D7" s="103" t="s">
        <v>744</v>
      </c>
      <c r="E7" s="103"/>
      <c r="F7" s="103"/>
      <c r="G7" s="103"/>
      <c r="H7" s="103"/>
      <c r="I7" s="103"/>
      <c r="J7" s="47"/>
      <c r="K7" s="47"/>
      <c r="L7" s="46"/>
    </row>
    <row r="8" spans="1:14" ht="31.5" customHeight="1" x14ac:dyDescent="0.25">
      <c r="B8" s="75" t="s">
        <v>74</v>
      </c>
      <c r="C8" s="117" t="s">
        <v>862</v>
      </c>
      <c r="D8" s="117"/>
      <c r="E8" s="117"/>
      <c r="F8" s="117"/>
      <c r="G8" s="117"/>
      <c r="H8" s="117"/>
      <c r="I8" s="117"/>
      <c r="J8" s="117"/>
      <c r="K8" s="117"/>
      <c r="L8" s="117"/>
    </row>
    <row r="9" spans="1:14" x14ac:dyDescent="0.25">
      <c r="B9" s="75" t="s">
        <v>74</v>
      </c>
      <c r="C9" s="102" t="s">
        <v>750</v>
      </c>
      <c r="D9" s="102"/>
      <c r="E9" s="102"/>
      <c r="F9" s="102"/>
      <c r="G9" s="102"/>
      <c r="H9" s="102"/>
      <c r="I9" s="47"/>
      <c r="J9" s="47"/>
      <c r="K9" s="47"/>
      <c r="L9" s="46"/>
    </row>
    <row r="10" spans="1:14" x14ac:dyDescent="0.25">
      <c r="B10" s="75" t="s">
        <v>74</v>
      </c>
      <c r="C10" s="100" t="s">
        <v>803</v>
      </c>
      <c r="D10" s="100"/>
      <c r="E10" s="100"/>
      <c r="F10" s="100"/>
      <c r="G10" s="100"/>
      <c r="H10" s="100"/>
      <c r="I10" s="100"/>
      <c r="J10" s="100"/>
      <c r="K10" s="100"/>
      <c r="L10" s="100"/>
      <c r="M10" s="100"/>
    </row>
    <row r="11" spans="1:14" ht="15.75" thickBot="1" x14ac:dyDescent="0.3">
      <c r="C11" s="37"/>
      <c r="D11" s="37"/>
      <c r="E11" s="37"/>
      <c r="F11" s="37"/>
      <c r="G11" s="37"/>
    </row>
    <row r="12" spans="1:14" x14ac:dyDescent="0.25">
      <c r="A12" s="36"/>
      <c r="B12" s="115" t="s">
        <v>79</v>
      </c>
      <c r="C12" s="115"/>
      <c r="D12" s="115"/>
      <c r="E12" s="116"/>
      <c r="F12" s="111" t="s">
        <v>81</v>
      </c>
      <c r="G12" s="112"/>
      <c r="H12" s="112"/>
      <c r="I12" s="112"/>
      <c r="J12" s="112"/>
      <c r="K12" s="112"/>
      <c r="L12" s="112"/>
      <c r="M12" s="113"/>
    </row>
    <row r="13" spans="1:14" hidden="1" x14ac:dyDescent="0.25">
      <c r="A13" s="36"/>
      <c r="B13" s="93" t="s">
        <v>75</v>
      </c>
      <c r="C13" s="93"/>
      <c r="D13" s="94"/>
      <c r="E13" s="57" t="s">
        <v>77</v>
      </c>
      <c r="F13" s="95" t="s">
        <v>82</v>
      </c>
      <c r="G13" s="96"/>
      <c r="H13" s="96"/>
      <c r="I13" s="96"/>
      <c r="J13" s="96"/>
      <c r="K13" s="96"/>
      <c r="L13" s="96"/>
      <c r="M13" s="97"/>
    </row>
    <row r="14" spans="1:14" ht="28.5" customHeight="1" x14ac:dyDescent="0.25">
      <c r="A14" s="36"/>
      <c r="B14" s="93" t="s">
        <v>73</v>
      </c>
      <c r="C14" s="93"/>
      <c r="D14" s="94"/>
      <c r="E14" s="58">
        <v>1</v>
      </c>
      <c r="F14" s="104" t="s">
        <v>751</v>
      </c>
      <c r="G14" s="105"/>
      <c r="H14" s="105"/>
      <c r="I14" s="105"/>
      <c r="J14" s="105"/>
      <c r="K14" s="105"/>
      <c r="L14" s="105"/>
      <c r="M14" s="106"/>
    </row>
    <row r="15" spans="1:14" ht="28.5" customHeight="1" x14ac:dyDescent="0.25">
      <c r="A15" s="36"/>
      <c r="B15" s="93" t="s">
        <v>76</v>
      </c>
      <c r="C15" s="93"/>
      <c r="D15" s="94"/>
      <c r="E15" s="59">
        <v>65000</v>
      </c>
      <c r="F15" s="107" t="s">
        <v>752</v>
      </c>
      <c r="G15" s="108"/>
      <c r="H15" s="108"/>
      <c r="I15" s="108"/>
      <c r="J15" s="108"/>
      <c r="K15" s="108"/>
      <c r="L15" s="108"/>
      <c r="M15" s="109"/>
    </row>
    <row r="16" spans="1:14" ht="28.5" customHeight="1" x14ac:dyDescent="0.25">
      <c r="A16" s="36"/>
      <c r="B16" s="93" t="s">
        <v>15</v>
      </c>
      <c r="C16" s="93"/>
      <c r="D16" s="94"/>
      <c r="E16" s="77" t="s">
        <v>23</v>
      </c>
      <c r="F16" s="104" t="s">
        <v>876</v>
      </c>
      <c r="G16" s="105"/>
      <c r="H16" s="105"/>
      <c r="I16" s="105"/>
      <c r="J16" s="105"/>
      <c r="K16" s="105"/>
      <c r="L16" s="105"/>
      <c r="M16" s="106"/>
    </row>
    <row r="17" spans="1:13" ht="28.5" customHeight="1" x14ac:dyDescent="0.25">
      <c r="A17" s="36"/>
      <c r="B17" s="93" t="s">
        <v>1</v>
      </c>
      <c r="C17" s="93"/>
      <c r="D17" s="94"/>
      <c r="E17" s="78" t="s">
        <v>746</v>
      </c>
      <c r="F17" s="104" t="s">
        <v>747</v>
      </c>
      <c r="G17" s="105"/>
      <c r="H17" s="105"/>
      <c r="I17" s="105"/>
      <c r="J17" s="105"/>
      <c r="K17" s="105"/>
      <c r="L17" s="105"/>
      <c r="M17" s="106"/>
    </row>
    <row r="18" spans="1:13" x14ac:dyDescent="0.25">
      <c r="A18" s="36"/>
      <c r="B18" s="98"/>
      <c r="C18" s="98"/>
      <c r="D18" s="98"/>
      <c r="E18" s="99"/>
      <c r="F18" s="49"/>
      <c r="G18" s="50"/>
      <c r="H18" s="50"/>
      <c r="I18" s="50"/>
      <c r="J18" s="50"/>
      <c r="K18" s="50"/>
      <c r="L18" s="50"/>
      <c r="M18" s="50"/>
    </row>
    <row r="19" spans="1:13" x14ac:dyDescent="0.25">
      <c r="A19" s="36"/>
      <c r="B19" s="50"/>
      <c r="C19" s="66" t="s">
        <v>83</v>
      </c>
      <c r="D19" s="66"/>
      <c r="E19" s="69"/>
      <c r="G19" s="38"/>
    </row>
    <row r="20" spans="1:13" x14ac:dyDescent="0.25">
      <c r="A20" s="36"/>
      <c r="C20" s="67">
        <v>51110</v>
      </c>
      <c r="D20" s="63" t="s">
        <v>0</v>
      </c>
      <c r="E20" s="61">
        <f>E14*E15</f>
        <v>65000</v>
      </c>
      <c r="F20" s="38"/>
    </row>
    <row r="21" spans="1:13" x14ac:dyDescent="0.25">
      <c r="A21" s="36"/>
      <c r="C21" s="67">
        <v>52610</v>
      </c>
      <c r="D21" s="63" t="s">
        <v>19</v>
      </c>
      <c r="E21" s="61">
        <f>(VLOOKUP(E16,'WRS FICA Health'!A3:C7,3,FALSE))*E14*E15</f>
        <v>4972.5</v>
      </c>
      <c r="F21" s="38"/>
    </row>
    <row r="22" spans="1:13" x14ac:dyDescent="0.25">
      <c r="A22" s="36"/>
      <c r="C22" s="67">
        <v>52510</v>
      </c>
      <c r="D22" s="63" t="s">
        <v>21</v>
      </c>
      <c r="E22" s="61">
        <f>(VLOOKUP(E16,'WRS FICA Health'!A3:B7,2,FALSE))*E14*E15</f>
        <v>4485</v>
      </c>
      <c r="F22" s="38"/>
    </row>
    <row r="23" spans="1:13" x14ac:dyDescent="0.25">
      <c r="A23" s="36"/>
      <c r="C23" s="67">
        <v>52413</v>
      </c>
      <c r="D23" s="63" t="s">
        <v>14</v>
      </c>
      <c r="E23" s="61">
        <f>VLOOKUP(E16,'WRS FICA Health'!A3:D7,4,FALSE)*E14</f>
        <v>533.699446946987</v>
      </c>
    </row>
    <row r="24" spans="1:13" x14ac:dyDescent="0.25">
      <c r="A24" s="36"/>
      <c r="B24" s="48"/>
      <c r="C24" s="68">
        <v>52410</v>
      </c>
      <c r="D24" s="64" t="s">
        <v>1</v>
      </c>
      <c r="E24" s="62">
        <f>VLOOKUP(E17,'WRS FICA Health'!A11:B14,2,FALSE)*E14</f>
        <v>8550.7199999999993</v>
      </c>
    </row>
    <row r="25" spans="1:13" x14ac:dyDescent="0.25">
      <c r="A25" s="36"/>
      <c r="D25" s="70" t="s">
        <v>3</v>
      </c>
      <c r="E25" s="65">
        <f>SUM(E21:E24)</f>
        <v>18541.919446946988</v>
      </c>
    </row>
    <row r="26" spans="1:13" x14ac:dyDescent="0.25">
      <c r="A26" s="36"/>
      <c r="D26" s="71" t="s">
        <v>748</v>
      </c>
      <c r="E26" s="73">
        <f>E20+E25</f>
        <v>83541.919446946995</v>
      </c>
    </row>
    <row r="27" spans="1:13" ht="15.75" thickBot="1" x14ac:dyDescent="0.3">
      <c r="A27" s="36"/>
      <c r="B27" s="39"/>
      <c r="C27" s="39"/>
      <c r="D27" s="72" t="s">
        <v>749</v>
      </c>
      <c r="E27" s="74">
        <f>E25/E20</f>
        <v>0.2852602991837998</v>
      </c>
    </row>
    <row r="28" spans="1:13" x14ac:dyDescent="0.25">
      <c r="B28" s="51"/>
      <c r="C28" s="51"/>
      <c r="D28" s="51"/>
      <c r="E28" s="60"/>
    </row>
    <row r="29" spans="1:13" x14ac:dyDescent="0.25">
      <c r="E29" s="35"/>
    </row>
    <row r="31" spans="1:13" x14ac:dyDescent="0.25">
      <c r="E31" s="35"/>
      <c r="F31" s="35"/>
    </row>
    <row r="32" spans="1:13" x14ac:dyDescent="0.25">
      <c r="E32" s="35"/>
      <c r="F32" s="35"/>
    </row>
    <row r="33" spans="5:6" x14ac:dyDescent="0.25">
      <c r="E33" s="35"/>
      <c r="F33" s="35"/>
    </row>
    <row r="34" spans="5:6" x14ac:dyDescent="0.25">
      <c r="E34" s="35"/>
    </row>
    <row r="37" spans="5:6" x14ac:dyDescent="0.25">
      <c r="E37" s="35"/>
    </row>
    <row r="40" spans="5:6" x14ac:dyDescent="0.25">
      <c r="E40" s="35"/>
    </row>
  </sheetData>
  <dataConsolidate/>
  <mergeCells count="23">
    <mergeCell ref="B1:F1"/>
    <mergeCell ref="F12:M12"/>
    <mergeCell ref="C2:M2"/>
    <mergeCell ref="C10:M10"/>
    <mergeCell ref="D6:E6"/>
    <mergeCell ref="B12:E12"/>
    <mergeCell ref="C8:L8"/>
    <mergeCell ref="B13:D13"/>
    <mergeCell ref="F13:M13"/>
    <mergeCell ref="B18:E18"/>
    <mergeCell ref="C3:M3"/>
    <mergeCell ref="D4:G4"/>
    <mergeCell ref="D5:F5"/>
    <mergeCell ref="C9:H9"/>
    <mergeCell ref="D7:I7"/>
    <mergeCell ref="B15:D15"/>
    <mergeCell ref="B16:D16"/>
    <mergeCell ref="B17:D17"/>
    <mergeCell ref="B14:D14"/>
    <mergeCell ref="F14:M14"/>
    <mergeCell ref="F15:M15"/>
    <mergeCell ref="F16:M16"/>
    <mergeCell ref="F17:M17"/>
  </mergeCells>
  <hyperlinks>
    <hyperlink ref="D6:E6" r:id="rId1" display="HR salary schedules" xr:uid="{1CB5217F-AC9C-41A1-85AA-96A12E2AB609}"/>
  </hyperlinks>
  <pageMargins left="0.7" right="0.7" top="0.75" bottom="0.75" header="0.3" footer="0.3"/>
  <pageSetup scale="55" orientation="portrait" r:id="rId2"/>
  <headerFooter>
    <oddFooter>&amp;L&amp;Z&amp;F
&amp;A</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'WRS FICA Health'!$A$11:$A$14</xm:f>
          </x14:formula1>
          <xm:sqref>E17</xm:sqref>
        </x14:dataValidation>
        <x14:dataValidation type="list" allowBlank="1" showInputMessage="1" showErrorMessage="1" xr:uid="{00000000-0002-0000-0000-000001000000}">
          <x14:formula1>
            <xm:f>'WRS FICA Health'!$A$3:$A$7</xm:f>
          </x14:formula1>
          <xm:sqref>E16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J16"/>
  <sheetViews>
    <sheetView workbookViewId="0">
      <selection activeCell="D5" sqref="D5"/>
    </sheetView>
  </sheetViews>
  <sheetFormatPr defaultRowHeight="15" x14ac:dyDescent="0.25"/>
  <cols>
    <col min="1" max="1" width="26" customWidth="1"/>
    <col min="2" max="2" width="9.5703125" style="1" bestFit="1" customWidth="1"/>
    <col min="3" max="3" width="9.140625" style="1"/>
    <col min="4" max="4" width="9.5703125" style="1" bestFit="1" customWidth="1"/>
    <col min="9" max="9" width="10.5703125" style="13" bestFit="1" customWidth="1"/>
    <col min="10" max="10" width="9.5703125" style="13" bestFit="1" customWidth="1"/>
  </cols>
  <sheetData>
    <row r="2" spans="1:4" x14ac:dyDescent="0.25">
      <c r="B2" s="1" t="s">
        <v>18</v>
      </c>
      <c r="C2" s="1" t="s">
        <v>19</v>
      </c>
      <c r="D2" s="1" t="s">
        <v>20</v>
      </c>
    </row>
    <row r="3" spans="1:4" x14ac:dyDescent="0.25">
      <c r="A3" s="76" t="s">
        <v>23</v>
      </c>
      <c r="B3" s="9">
        <v>6.9000000000000006E-2</v>
      </c>
      <c r="C3" s="6">
        <v>7.6499999999999999E-2</v>
      </c>
      <c r="D3" s="10">
        <f>MiscFringe!D2</f>
        <v>533.699446946987</v>
      </c>
    </row>
    <row r="4" spans="1:4" x14ac:dyDescent="0.25">
      <c r="A4" s="76" t="s">
        <v>24</v>
      </c>
      <c r="B4" s="9">
        <v>6.9000000000000006E-2</v>
      </c>
      <c r="C4" s="6">
        <v>7.6499999999999999E-2</v>
      </c>
      <c r="D4" s="10">
        <f>MiscFringe!D2+MiscFringe!D5</f>
        <v>1728.4289812252628</v>
      </c>
    </row>
    <row r="5" spans="1:4" x14ac:dyDescent="0.25">
      <c r="A5" s="76" t="s">
        <v>16</v>
      </c>
      <c r="B5" s="9">
        <v>0.19189999999999999</v>
      </c>
      <c r="C5" s="6">
        <v>1.4500000000000001E-2</v>
      </c>
      <c r="D5" s="10">
        <f>MiscFringe!D2+MiscFringe!D3</f>
        <v>3178.5058237585813</v>
      </c>
    </row>
    <row r="6" spans="1:4" x14ac:dyDescent="0.25">
      <c r="A6" s="76" t="s">
        <v>17</v>
      </c>
      <c r="B6" s="9">
        <v>0.1439</v>
      </c>
      <c r="C6" s="6">
        <v>7.6499999999999999E-2</v>
      </c>
      <c r="D6" s="10">
        <f>MiscFringe!D2+MiscFringe!D3</f>
        <v>3178.5058237585813</v>
      </c>
    </row>
    <row r="7" spans="1:4" x14ac:dyDescent="0.25">
      <c r="A7" s="76" t="s">
        <v>2</v>
      </c>
      <c r="B7" s="9">
        <v>6.9000000000000006E-2</v>
      </c>
      <c r="C7" s="6">
        <v>7.6499999999999999E-2</v>
      </c>
      <c r="D7" s="10">
        <f>MiscFringe!D2+MiscFringe!D4</f>
        <v>1644.0111975465074</v>
      </c>
    </row>
    <row r="11" spans="1:4" x14ac:dyDescent="0.25">
      <c r="A11" t="s">
        <v>745</v>
      </c>
      <c r="B11" s="10">
        <f>1748.6*12</f>
        <v>20983.199999999997</v>
      </c>
      <c r="C11" s="52">
        <v>0.88</v>
      </c>
      <c r="D11" s="1" t="s">
        <v>84</v>
      </c>
    </row>
    <row r="12" spans="1:4" x14ac:dyDescent="0.25">
      <c r="A12" t="s">
        <v>746</v>
      </c>
      <c r="B12" s="10">
        <f>712.56*12</f>
        <v>8550.7199999999993</v>
      </c>
      <c r="C12" s="52">
        <v>0.88</v>
      </c>
      <c r="D12" s="1" t="s">
        <v>84</v>
      </c>
    </row>
    <row r="13" spans="1:4" x14ac:dyDescent="0.25">
      <c r="A13" t="s">
        <v>71</v>
      </c>
      <c r="B13" s="10">
        <f>1904.02*12</f>
        <v>22848.239999999998</v>
      </c>
      <c r="C13" s="52">
        <v>1</v>
      </c>
      <c r="D13" s="1" t="s">
        <v>84</v>
      </c>
    </row>
    <row r="14" spans="1:4" x14ac:dyDescent="0.25">
      <c r="A14" t="s">
        <v>72</v>
      </c>
      <c r="B14" s="10">
        <f>776.52*12</f>
        <v>9318.24</v>
      </c>
      <c r="C14" s="52">
        <v>1</v>
      </c>
      <c r="D14" s="1" t="s">
        <v>84</v>
      </c>
    </row>
    <row r="16" spans="1:4" x14ac:dyDescent="0.25">
      <c r="A16" s="53" t="s">
        <v>85</v>
      </c>
    </row>
  </sheetData>
  <hyperlinks>
    <hyperlink ref="A16" r:id="rId1" xr:uid="{F86366F0-FAE2-4E9C-8820-6A85F7E7039E}"/>
  </hyperlinks>
  <pageMargins left="0.7" right="0.7" top="0.75" bottom="0.75" header="0.3" footer="0.3"/>
  <pageSetup orientation="portrait" r:id="rId2"/>
  <headerFooter>
    <oddFooter>&amp;L&amp;Z&amp;F
&amp;A</oddFooter>
  </headerFooter>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1"/>
  <sheetViews>
    <sheetView workbookViewId="0">
      <selection activeCell="AC1" sqref="R1:AC1048576"/>
    </sheetView>
  </sheetViews>
  <sheetFormatPr defaultRowHeight="15" x14ac:dyDescent="0.25"/>
  <cols>
    <col min="1" max="1" width="31.5703125" style="2" bestFit="1" customWidth="1"/>
    <col min="2" max="2" width="11.85546875" style="2" customWidth="1"/>
    <col min="3" max="3" width="13.5703125" style="3" customWidth="1"/>
    <col min="4" max="4" width="11.7109375" style="3" customWidth="1"/>
    <col min="6" max="7" width="10" bestFit="1" customWidth="1"/>
    <col min="8" max="8" width="6" bestFit="1" customWidth="1"/>
    <col min="9" max="9" width="27.42578125" customWidth="1"/>
    <col min="10" max="10" width="30.5703125" style="79" customWidth="1"/>
    <col min="11" max="16" width="12.5703125" style="86" customWidth="1"/>
  </cols>
  <sheetData>
    <row r="1" spans="1:16" x14ac:dyDescent="0.25">
      <c r="A1" s="4" t="s">
        <v>4</v>
      </c>
      <c r="B1" s="4" t="s">
        <v>5</v>
      </c>
      <c r="C1" s="5" t="s">
        <v>11</v>
      </c>
      <c r="D1" s="5" t="s">
        <v>6</v>
      </c>
      <c r="E1" s="5" t="s">
        <v>26</v>
      </c>
      <c r="F1" s="5" t="s">
        <v>65</v>
      </c>
      <c r="H1" s="80" t="s">
        <v>870</v>
      </c>
      <c r="I1" s="80"/>
      <c r="K1" s="88" t="s">
        <v>824</v>
      </c>
      <c r="L1" s="88" t="s">
        <v>10</v>
      </c>
      <c r="M1" s="88" t="s">
        <v>36</v>
      </c>
      <c r="N1" s="88" t="s">
        <v>48</v>
      </c>
      <c r="O1" s="88" t="s">
        <v>871</v>
      </c>
      <c r="P1" s="88" t="s">
        <v>872</v>
      </c>
    </row>
    <row r="2" spans="1:16" x14ac:dyDescent="0.25">
      <c r="A2" s="2" t="s">
        <v>7</v>
      </c>
      <c r="B2" s="2" t="s">
        <v>8</v>
      </c>
      <c r="C2" s="81">
        <f>P9</f>
        <v>1664635.26</v>
      </c>
      <c r="D2" s="3">
        <v>533.699446946987</v>
      </c>
      <c r="E2" s="12">
        <v>52413</v>
      </c>
      <c r="F2" s="2" t="s">
        <v>801</v>
      </c>
      <c r="G2" s="18"/>
      <c r="H2" t="s">
        <v>753</v>
      </c>
      <c r="I2" t="s">
        <v>754</v>
      </c>
      <c r="J2" s="79">
        <v>5441984.0899999999</v>
      </c>
    </row>
    <row r="3" spans="1:16" x14ac:dyDescent="0.25">
      <c r="A3" s="2" t="s">
        <v>802</v>
      </c>
      <c r="B3" s="2" t="s">
        <v>10</v>
      </c>
      <c r="C3" s="82">
        <f>L11+J13+L18</f>
        <v>2358681.3200000003</v>
      </c>
      <c r="D3" s="11">
        <v>2644.8063768115944</v>
      </c>
      <c r="E3" s="44">
        <v>52425</v>
      </c>
      <c r="F3" s="2" t="s">
        <v>8</v>
      </c>
      <c r="H3" t="s">
        <v>755</v>
      </c>
      <c r="I3" t="s">
        <v>756</v>
      </c>
      <c r="J3" s="79">
        <v>-6127.04</v>
      </c>
    </row>
    <row r="4" spans="1:16" x14ac:dyDescent="0.25">
      <c r="A4" s="2" t="s">
        <v>2</v>
      </c>
      <c r="B4" s="2" t="s">
        <v>8</v>
      </c>
      <c r="C4" s="83">
        <f>O11</f>
        <v>463000</v>
      </c>
      <c r="D4" s="11">
        <v>1110.3117505995203</v>
      </c>
      <c r="E4" s="44">
        <v>52420</v>
      </c>
      <c r="F4" s="2" t="s">
        <v>50</v>
      </c>
      <c r="H4" t="s">
        <v>757</v>
      </c>
      <c r="I4" t="s">
        <v>758</v>
      </c>
      <c r="J4" s="79">
        <v>35600</v>
      </c>
    </row>
    <row r="5" spans="1:16" s="8" customFormat="1" x14ac:dyDescent="0.25">
      <c r="A5" s="2" t="s">
        <v>22</v>
      </c>
      <c r="B5" s="2"/>
      <c r="C5" s="84">
        <f>J23</f>
        <v>1032545</v>
      </c>
      <c r="D5" s="7">
        <v>1194.7295342782759</v>
      </c>
      <c r="E5" s="12">
        <v>52716</v>
      </c>
      <c r="F5" s="2" t="s">
        <v>8</v>
      </c>
      <c r="G5" s="18"/>
      <c r="H5" t="s">
        <v>759</v>
      </c>
      <c r="I5" t="s">
        <v>12</v>
      </c>
      <c r="J5" s="79">
        <v>286683.40000000002</v>
      </c>
      <c r="K5" s="87"/>
      <c r="L5" s="87"/>
      <c r="M5" s="87"/>
      <c r="N5" s="87"/>
      <c r="O5" s="87"/>
      <c r="P5" s="87"/>
    </row>
    <row r="6" spans="1:16" s="8" customFormat="1" x14ac:dyDescent="0.25">
      <c r="A6" s="2"/>
      <c r="B6" s="2"/>
      <c r="C6" s="11"/>
      <c r="D6" s="3">
        <v>5483.5471086363777</v>
      </c>
      <c r="E6" s="12"/>
      <c r="F6" s="2"/>
      <c r="G6" s="18"/>
      <c r="H6" t="s">
        <v>760</v>
      </c>
      <c r="I6" t="s">
        <v>761</v>
      </c>
      <c r="J6" s="79">
        <v>48897429.68000003</v>
      </c>
      <c r="K6" s="87"/>
      <c r="L6" s="87"/>
      <c r="M6" s="87"/>
      <c r="N6" s="87"/>
      <c r="O6" s="87"/>
      <c r="P6" s="87"/>
    </row>
    <row r="7" spans="1:16" x14ac:dyDescent="0.25">
      <c r="A7" s="2" t="s">
        <v>13</v>
      </c>
      <c r="B7" s="41">
        <v>3119.05</v>
      </c>
      <c r="H7" t="s">
        <v>762</v>
      </c>
      <c r="I7" t="s">
        <v>800</v>
      </c>
      <c r="J7" s="79">
        <v>284607.20000000013</v>
      </c>
    </row>
    <row r="8" spans="1:16" x14ac:dyDescent="0.25">
      <c r="A8" s="2" t="s">
        <v>874</v>
      </c>
      <c r="B8" s="41">
        <v>897</v>
      </c>
      <c r="H8" t="s">
        <v>763</v>
      </c>
      <c r="I8" t="s">
        <v>764</v>
      </c>
      <c r="J8" s="79">
        <v>49509.32</v>
      </c>
    </row>
    <row r="9" spans="1:16" x14ac:dyDescent="0.25">
      <c r="A9" s="2" t="s">
        <v>25</v>
      </c>
      <c r="B9" s="41">
        <v>864.25</v>
      </c>
      <c r="H9" t="s">
        <v>765</v>
      </c>
      <c r="I9" t="s">
        <v>7</v>
      </c>
      <c r="J9" s="79">
        <v>1674115.34</v>
      </c>
      <c r="K9" s="86">
        <v>-9480.08</v>
      </c>
      <c r="P9" s="90">
        <f>SUM(J9:O9)</f>
        <v>1664635.26</v>
      </c>
    </row>
    <row r="10" spans="1:16" x14ac:dyDescent="0.25">
      <c r="A10" s="2" t="s">
        <v>873</v>
      </c>
      <c r="B10" s="41">
        <v>417</v>
      </c>
      <c r="H10" t="s">
        <v>766</v>
      </c>
      <c r="I10" t="s">
        <v>767</v>
      </c>
      <c r="J10" s="79">
        <v>26780</v>
      </c>
    </row>
    <row r="11" spans="1:16" x14ac:dyDescent="0.25">
      <c r="H11" t="s">
        <v>768</v>
      </c>
      <c r="I11" t="s">
        <v>863</v>
      </c>
      <c r="J11" s="79">
        <v>1830921.32</v>
      </c>
      <c r="K11" s="86">
        <v>288200</v>
      </c>
      <c r="L11" s="92">
        <v>1072391.32</v>
      </c>
      <c r="N11" s="86">
        <v>7330</v>
      </c>
      <c r="O11" s="91">
        <v>463000</v>
      </c>
    </row>
    <row r="12" spans="1:16" x14ac:dyDescent="0.25">
      <c r="H12" t="s">
        <v>769</v>
      </c>
      <c r="I12" t="s">
        <v>864</v>
      </c>
      <c r="J12" s="79">
        <v>430000</v>
      </c>
    </row>
    <row r="13" spans="1:16" x14ac:dyDescent="0.25">
      <c r="A13" s="4" t="s">
        <v>63</v>
      </c>
      <c r="B13" s="5" t="s">
        <v>64</v>
      </c>
      <c r="H13" t="s">
        <v>770</v>
      </c>
      <c r="I13" t="s">
        <v>9</v>
      </c>
      <c r="J13" s="85">
        <v>1155000</v>
      </c>
    </row>
    <row r="14" spans="1:16" x14ac:dyDescent="0.25">
      <c r="B14" s="17" t="s">
        <v>22</v>
      </c>
      <c r="C14" s="15" t="s">
        <v>30</v>
      </c>
      <c r="D14" s="15" t="s">
        <v>62</v>
      </c>
      <c r="H14" t="s">
        <v>771</v>
      </c>
      <c r="I14" t="s">
        <v>18</v>
      </c>
      <c r="J14" s="79">
        <v>27472793.450000003</v>
      </c>
    </row>
    <row r="15" spans="1:16" x14ac:dyDescent="0.25">
      <c r="B15" s="16">
        <v>864.25</v>
      </c>
      <c r="C15" s="42">
        <v>3119.05</v>
      </c>
      <c r="D15" s="43">
        <v>897</v>
      </c>
      <c r="E15" s="24"/>
      <c r="F15" s="24"/>
      <c r="H15" t="s">
        <v>772</v>
      </c>
      <c r="I15" t="s">
        <v>865</v>
      </c>
      <c r="J15" s="79">
        <v>22000</v>
      </c>
    </row>
    <row r="16" spans="1:16" x14ac:dyDescent="0.25">
      <c r="B16" s="22"/>
      <c r="C16" s="23"/>
      <c r="D16" s="19"/>
      <c r="E16" s="24"/>
      <c r="F16" s="24"/>
      <c r="H16" t="s">
        <v>773</v>
      </c>
      <c r="I16" t="s">
        <v>774</v>
      </c>
      <c r="J16" s="79">
        <v>18331702.389999993</v>
      </c>
    </row>
    <row r="17" spans="2:13" x14ac:dyDescent="0.25">
      <c r="B17" s="22"/>
      <c r="C17" s="23"/>
      <c r="D17" s="19"/>
      <c r="E17" s="24"/>
      <c r="F17" s="24"/>
      <c r="H17" t="s">
        <v>775</v>
      </c>
      <c r="I17" t="s">
        <v>776</v>
      </c>
      <c r="J17" s="79">
        <v>0</v>
      </c>
    </row>
    <row r="18" spans="2:13" x14ac:dyDescent="0.25">
      <c r="B18" s="22"/>
      <c r="C18" s="23"/>
      <c r="D18" s="19"/>
      <c r="E18" s="24"/>
      <c r="F18" s="24"/>
      <c r="H18" t="s">
        <v>777</v>
      </c>
      <c r="I18" t="s">
        <v>778</v>
      </c>
      <c r="J18" s="79">
        <v>136290</v>
      </c>
      <c r="L18" s="92">
        <v>131290</v>
      </c>
      <c r="M18" s="86">
        <v>5000</v>
      </c>
    </row>
    <row r="19" spans="2:13" x14ac:dyDescent="0.25">
      <c r="B19" s="22"/>
      <c r="C19" s="23"/>
      <c r="D19" s="23"/>
      <c r="E19" s="24"/>
      <c r="F19" s="24"/>
      <c r="H19" t="s">
        <v>779</v>
      </c>
      <c r="I19" t="s">
        <v>780</v>
      </c>
      <c r="J19" s="79">
        <v>150000</v>
      </c>
    </row>
    <row r="20" spans="2:13" x14ac:dyDescent="0.25">
      <c r="B20" s="22"/>
      <c r="C20" s="23"/>
      <c r="D20" s="19"/>
      <c r="E20" s="24"/>
      <c r="F20" s="24"/>
      <c r="H20" t="s">
        <v>781</v>
      </c>
      <c r="I20" t="s">
        <v>782</v>
      </c>
      <c r="J20" s="79">
        <v>0</v>
      </c>
    </row>
    <row r="21" spans="2:13" x14ac:dyDescent="0.25">
      <c r="B21" s="22"/>
      <c r="C21" s="23"/>
      <c r="D21" s="19"/>
      <c r="E21" s="24"/>
      <c r="F21" s="24"/>
      <c r="H21" t="s">
        <v>783</v>
      </c>
      <c r="I21" t="s">
        <v>784</v>
      </c>
      <c r="J21" s="79">
        <v>1850</v>
      </c>
    </row>
    <row r="22" spans="2:13" x14ac:dyDescent="0.25">
      <c r="B22" s="22"/>
      <c r="C22" s="23"/>
      <c r="D22" s="19"/>
      <c r="E22" s="24"/>
      <c r="F22" s="24"/>
      <c r="H22" t="s">
        <v>785</v>
      </c>
      <c r="I22" t="s">
        <v>786</v>
      </c>
      <c r="J22" s="79">
        <v>0</v>
      </c>
    </row>
    <row r="23" spans="2:13" x14ac:dyDescent="0.25">
      <c r="B23" s="22"/>
      <c r="C23" s="23"/>
      <c r="D23" s="20"/>
      <c r="E23" s="24"/>
      <c r="F23" s="24"/>
      <c r="H23" t="s">
        <v>787</v>
      </c>
      <c r="I23" t="s">
        <v>22</v>
      </c>
      <c r="J23" s="89">
        <v>1032545</v>
      </c>
    </row>
    <row r="24" spans="2:13" x14ac:dyDescent="0.25">
      <c r="B24" s="22"/>
      <c r="C24" s="23"/>
      <c r="D24" s="20"/>
      <c r="E24" s="24"/>
      <c r="F24" s="24"/>
      <c r="H24" t="s">
        <v>788</v>
      </c>
      <c r="I24" t="s">
        <v>789</v>
      </c>
      <c r="J24" s="79">
        <v>0</v>
      </c>
    </row>
    <row r="25" spans="2:13" x14ac:dyDescent="0.25">
      <c r="B25" s="22"/>
      <c r="C25" s="23"/>
      <c r="D25" s="20"/>
      <c r="E25" s="24"/>
      <c r="F25" s="24"/>
      <c r="H25" t="s">
        <v>790</v>
      </c>
      <c r="I25" t="s">
        <v>791</v>
      </c>
      <c r="J25" s="79">
        <v>21120</v>
      </c>
    </row>
    <row r="26" spans="2:13" x14ac:dyDescent="0.25">
      <c r="B26" s="22"/>
      <c r="C26" s="23"/>
      <c r="D26" s="20"/>
      <c r="E26" s="24"/>
      <c r="F26" s="24"/>
      <c r="H26" t="s">
        <v>792</v>
      </c>
      <c r="I26" t="s">
        <v>866</v>
      </c>
      <c r="J26" s="79">
        <v>315000</v>
      </c>
    </row>
    <row r="27" spans="2:13" x14ac:dyDescent="0.25">
      <c r="B27" s="22"/>
      <c r="C27" s="23"/>
      <c r="D27" s="23"/>
      <c r="E27" s="24"/>
      <c r="F27" s="24"/>
      <c r="H27" t="s">
        <v>793</v>
      </c>
      <c r="I27" t="s">
        <v>794</v>
      </c>
      <c r="J27" s="79">
        <v>123700</v>
      </c>
    </row>
    <row r="28" spans="2:13" x14ac:dyDescent="0.25">
      <c r="B28" s="22"/>
      <c r="C28" s="23"/>
      <c r="D28" s="20"/>
      <c r="E28" s="24"/>
      <c r="F28" s="24"/>
      <c r="H28" t="s">
        <v>795</v>
      </c>
      <c r="I28" t="s">
        <v>867</v>
      </c>
      <c r="J28" s="79">
        <v>200000</v>
      </c>
    </row>
    <row r="29" spans="2:13" x14ac:dyDescent="0.25">
      <c r="B29" s="22"/>
      <c r="C29" s="23"/>
      <c r="D29" s="20"/>
      <c r="E29" s="24"/>
      <c r="F29" s="24"/>
      <c r="H29" t="s">
        <v>796</v>
      </c>
      <c r="I29" t="s">
        <v>868</v>
      </c>
      <c r="J29" s="79">
        <v>0</v>
      </c>
    </row>
    <row r="30" spans="2:13" x14ac:dyDescent="0.25">
      <c r="B30" s="22"/>
      <c r="C30" s="23"/>
      <c r="D30" s="20"/>
      <c r="E30" s="24"/>
      <c r="F30" s="24"/>
      <c r="H30" t="s">
        <v>797</v>
      </c>
      <c r="I30" t="s">
        <v>869</v>
      </c>
      <c r="J30" s="79">
        <v>0</v>
      </c>
    </row>
    <row r="31" spans="2:13" x14ac:dyDescent="0.25">
      <c r="B31" s="22"/>
      <c r="C31" s="23"/>
      <c r="D31" s="20"/>
      <c r="E31" s="24"/>
      <c r="F31" s="24"/>
      <c r="H31" t="s">
        <v>798</v>
      </c>
      <c r="I31" t="s">
        <v>799</v>
      </c>
      <c r="J31" s="79">
        <v>550000</v>
      </c>
    </row>
    <row r="32" spans="2:13" x14ac:dyDescent="0.25">
      <c r="B32" s="22"/>
      <c r="C32" s="23"/>
      <c r="D32" s="20"/>
      <c r="E32" s="24"/>
      <c r="F32" s="24"/>
      <c r="J32" s="79">
        <v>108463504.15000004</v>
      </c>
    </row>
    <row r="33" spans="2:6" x14ac:dyDescent="0.25">
      <c r="B33" s="22"/>
      <c r="C33" s="23"/>
      <c r="D33" s="20"/>
      <c r="E33" s="24"/>
      <c r="F33" s="24"/>
    </row>
    <row r="34" spans="2:6" x14ac:dyDescent="0.25">
      <c r="B34" s="22"/>
      <c r="C34" s="23"/>
      <c r="D34" s="20"/>
      <c r="E34" s="24"/>
      <c r="F34" s="24"/>
    </row>
    <row r="35" spans="2:6" x14ac:dyDescent="0.25">
      <c r="B35" s="22"/>
      <c r="C35" s="23"/>
      <c r="D35" s="20"/>
      <c r="E35" s="24"/>
      <c r="F35" s="24"/>
    </row>
    <row r="36" spans="2:6" x14ac:dyDescent="0.25">
      <c r="B36" s="22"/>
      <c r="C36" s="23"/>
      <c r="D36" s="20"/>
      <c r="E36" s="24"/>
      <c r="F36" s="24"/>
    </row>
    <row r="37" spans="2:6" x14ac:dyDescent="0.25">
      <c r="B37" s="22"/>
      <c r="C37" s="23"/>
      <c r="D37" s="20"/>
      <c r="E37" s="24"/>
      <c r="F37" s="24"/>
    </row>
    <row r="38" spans="2:6" x14ac:dyDescent="0.25">
      <c r="B38" s="22"/>
      <c r="C38" s="23"/>
      <c r="D38" s="20"/>
      <c r="E38" s="24"/>
      <c r="F38" s="24"/>
    </row>
    <row r="39" spans="2:6" x14ac:dyDescent="0.25">
      <c r="B39" s="22"/>
      <c r="C39" s="23"/>
      <c r="D39" s="20"/>
      <c r="E39" s="24"/>
      <c r="F39" s="24"/>
    </row>
    <row r="40" spans="2:6" x14ac:dyDescent="0.25">
      <c r="B40" s="22"/>
      <c r="C40" s="23"/>
      <c r="D40" s="20"/>
      <c r="E40" s="24"/>
      <c r="F40" s="24"/>
    </row>
    <row r="41" spans="2:6" x14ac:dyDescent="0.25">
      <c r="B41" s="22"/>
      <c r="C41" s="23"/>
      <c r="D41" s="20"/>
      <c r="E41" s="24"/>
      <c r="F41" s="24"/>
    </row>
    <row r="42" spans="2:6" x14ac:dyDescent="0.25">
      <c r="B42" s="22"/>
      <c r="C42" s="23"/>
      <c r="D42" s="20"/>
      <c r="E42" s="24"/>
      <c r="F42" s="24"/>
    </row>
    <row r="43" spans="2:6" x14ac:dyDescent="0.25">
      <c r="B43" s="22"/>
      <c r="C43" s="23"/>
      <c r="D43" s="23"/>
      <c r="E43" s="24"/>
      <c r="F43" s="24"/>
    </row>
    <row r="44" spans="2:6" x14ac:dyDescent="0.25">
      <c r="B44" s="22"/>
      <c r="C44" s="23"/>
      <c r="D44" s="20"/>
      <c r="E44" s="24"/>
      <c r="F44" s="24"/>
    </row>
    <row r="45" spans="2:6" x14ac:dyDescent="0.25">
      <c r="B45" s="22"/>
      <c r="C45" s="23"/>
      <c r="D45" s="20"/>
      <c r="E45" s="24"/>
      <c r="F45" s="24"/>
    </row>
    <row r="46" spans="2:6" x14ac:dyDescent="0.25">
      <c r="B46" s="22"/>
      <c r="C46" s="23"/>
      <c r="D46" s="20"/>
      <c r="E46" s="24"/>
      <c r="F46" s="24"/>
    </row>
    <row r="47" spans="2:6" x14ac:dyDescent="0.25">
      <c r="B47" s="22"/>
      <c r="C47" s="23"/>
      <c r="D47" s="20"/>
      <c r="E47" s="24"/>
      <c r="F47" s="24"/>
    </row>
    <row r="48" spans="2:6" x14ac:dyDescent="0.25">
      <c r="B48" s="22"/>
      <c r="C48" s="23"/>
      <c r="D48" s="20"/>
      <c r="E48" s="24"/>
      <c r="F48" s="24"/>
    </row>
    <row r="49" spans="2:6" ht="16.5" x14ac:dyDescent="0.35">
      <c r="B49" s="25"/>
      <c r="C49" s="26"/>
      <c r="D49" s="21"/>
      <c r="E49" s="24"/>
      <c r="F49" s="24"/>
    </row>
    <row r="50" spans="2:6" x14ac:dyDescent="0.25">
      <c r="B50" s="16"/>
      <c r="C50" s="14"/>
      <c r="D50" s="14"/>
      <c r="E50" s="14"/>
      <c r="F50" s="24"/>
    </row>
    <row r="51" spans="2:6" x14ac:dyDescent="0.25">
      <c r="B51" s="16"/>
    </row>
  </sheetData>
  <pageMargins left="0.7" right="0.7" top="0.75" bottom="0.75" header="0.3" footer="0.3"/>
  <pageSetup orientation="portrait" r:id="rId1"/>
  <headerFooter>
    <oddFooter>&amp;L&amp;Z&amp;F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E5124F-256E-45B6-967B-B39BC9EB0478}">
  <sheetPr filterMode="1"/>
  <dimension ref="A2:F26"/>
  <sheetViews>
    <sheetView zoomScaleNormal="100" workbookViewId="0">
      <selection activeCell="T23" sqref="T23"/>
    </sheetView>
  </sheetViews>
  <sheetFormatPr defaultRowHeight="15" x14ac:dyDescent="0.25"/>
  <cols>
    <col min="1" max="1" width="6.5703125" bestFit="1" customWidth="1"/>
    <col min="2" max="2" width="39" customWidth="1"/>
    <col min="3" max="3" width="60.5703125" bestFit="1" customWidth="1"/>
    <col min="4" max="4" width="64.7109375" bestFit="1" customWidth="1"/>
    <col min="5" max="5" width="11.140625" bestFit="1" customWidth="1"/>
    <col min="6" max="6" width="38.140625" bestFit="1" customWidth="1"/>
  </cols>
  <sheetData>
    <row r="2" spans="1:6" x14ac:dyDescent="0.25">
      <c r="A2" s="80" t="s">
        <v>26</v>
      </c>
      <c r="B2" s="80" t="s">
        <v>804</v>
      </c>
      <c r="C2" s="80" t="s">
        <v>805</v>
      </c>
      <c r="D2" s="80" t="s">
        <v>806</v>
      </c>
      <c r="E2" s="80" t="s">
        <v>807</v>
      </c>
      <c r="F2" s="80" t="s">
        <v>808</v>
      </c>
    </row>
    <row r="3" spans="1:6" hidden="1" x14ac:dyDescent="0.25">
      <c r="A3" t="s">
        <v>753</v>
      </c>
      <c r="B3" t="s">
        <v>809</v>
      </c>
      <c r="C3" t="s">
        <v>810</v>
      </c>
      <c r="D3" t="s">
        <v>811</v>
      </c>
      <c r="E3" t="s">
        <v>812</v>
      </c>
      <c r="F3" t="s">
        <v>813</v>
      </c>
    </row>
    <row r="4" spans="1:6" hidden="1" x14ac:dyDescent="0.25">
      <c r="A4" s="76">
        <v>52210</v>
      </c>
      <c r="B4" s="76" t="s">
        <v>814</v>
      </c>
      <c r="C4" t="s">
        <v>815</v>
      </c>
      <c r="D4" t="s">
        <v>816</v>
      </c>
      <c r="E4" t="s">
        <v>812</v>
      </c>
    </row>
    <row r="5" spans="1:6" hidden="1" x14ac:dyDescent="0.25">
      <c r="A5" s="76">
        <v>52310</v>
      </c>
      <c r="B5" s="76" t="s">
        <v>817</v>
      </c>
      <c r="C5" t="s">
        <v>810</v>
      </c>
      <c r="D5" t="s">
        <v>818</v>
      </c>
      <c r="E5" t="s">
        <v>812</v>
      </c>
    </row>
    <row r="6" spans="1:6" x14ac:dyDescent="0.25">
      <c r="A6" s="76">
        <v>52410</v>
      </c>
      <c r="B6" s="76" t="s">
        <v>819</v>
      </c>
      <c r="C6" t="s">
        <v>820</v>
      </c>
      <c r="D6" t="s">
        <v>811</v>
      </c>
      <c r="E6" t="s">
        <v>821</v>
      </c>
      <c r="F6" t="s">
        <v>822</v>
      </c>
    </row>
    <row r="7" spans="1:6" hidden="1" x14ac:dyDescent="0.25">
      <c r="A7" s="76">
        <v>52411</v>
      </c>
      <c r="B7" s="76" t="s">
        <v>823</v>
      </c>
      <c r="C7" t="s">
        <v>824</v>
      </c>
      <c r="D7" t="s">
        <v>824</v>
      </c>
      <c r="E7" t="s">
        <v>812</v>
      </c>
      <c r="F7" t="s">
        <v>825</v>
      </c>
    </row>
    <row r="8" spans="1:6" hidden="1" x14ac:dyDescent="0.25">
      <c r="A8" s="76">
        <v>52412</v>
      </c>
      <c r="B8" s="76" t="s">
        <v>826</v>
      </c>
      <c r="C8" t="s">
        <v>827</v>
      </c>
      <c r="D8" t="s">
        <v>816</v>
      </c>
      <c r="E8" t="s">
        <v>812</v>
      </c>
    </row>
    <row r="9" spans="1:6" x14ac:dyDescent="0.25">
      <c r="A9" s="76">
        <v>52413</v>
      </c>
      <c r="B9" s="76" t="s">
        <v>828</v>
      </c>
      <c r="C9" t="s">
        <v>820</v>
      </c>
      <c r="D9" t="s">
        <v>811</v>
      </c>
      <c r="E9" t="s">
        <v>821</v>
      </c>
      <c r="F9" t="s">
        <v>829</v>
      </c>
    </row>
    <row r="10" spans="1:6" hidden="1" x14ac:dyDescent="0.25">
      <c r="A10" s="76">
        <v>52414</v>
      </c>
      <c r="B10" s="76" t="s">
        <v>830</v>
      </c>
      <c r="C10" t="s">
        <v>820</v>
      </c>
      <c r="D10" t="s">
        <v>811</v>
      </c>
      <c r="E10" t="s">
        <v>812</v>
      </c>
      <c r="F10" t="s">
        <v>831</v>
      </c>
    </row>
    <row r="11" spans="1:6" x14ac:dyDescent="0.25">
      <c r="A11" s="76">
        <v>52420</v>
      </c>
      <c r="B11" s="76" t="s">
        <v>832</v>
      </c>
      <c r="C11" t="s">
        <v>820</v>
      </c>
      <c r="D11" t="s">
        <v>811</v>
      </c>
      <c r="E11" t="s">
        <v>821</v>
      </c>
      <c r="F11" t="s">
        <v>833</v>
      </c>
    </row>
    <row r="12" spans="1:6" hidden="1" x14ac:dyDescent="0.25">
      <c r="A12" s="76">
        <v>52421</v>
      </c>
      <c r="B12" s="76" t="s">
        <v>834</v>
      </c>
      <c r="C12" t="s">
        <v>820</v>
      </c>
      <c r="D12" t="s">
        <v>811</v>
      </c>
      <c r="E12" t="s">
        <v>812</v>
      </c>
      <c r="F12" t="s">
        <v>835</v>
      </c>
    </row>
    <row r="13" spans="1:6" x14ac:dyDescent="0.25">
      <c r="A13" s="76">
        <v>52425</v>
      </c>
      <c r="B13" s="76" t="s">
        <v>836</v>
      </c>
      <c r="C13" t="s">
        <v>820</v>
      </c>
      <c r="D13" t="s">
        <v>811</v>
      </c>
      <c r="E13" t="s">
        <v>821</v>
      </c>
      <c r="F13" t="s">
        <v>837</v>
      </c>
    </row>
    <row r="14" spans="1:6" x14ac:dyDescent="0.25">
      <c r="A14" s="76">
        <v>52510</v>
      </c>
      <c r="B14" s="76" t="s">
        <v>838</v>
      </c>
      <c r="C14" t="s">
        <v>820</v>
      </c>
      <c r="D14" t="s">
        <v>811</v>
      </c>
      <c r="E14" t="s">
        <v>821</v>
      </c>
      <c r="F14" t="s">
        <v>822</v>
      </c>
    </row>
    <row r="15" spans="1:6" hidden="1" x14ac:dyDescent="0.25">
      <c r="A15" s="76">
        <v>52511</v>
      </c>
      <c r="B15" s="76" t="s">
        <v>839</v>
      </c>
      <c r="C15" t="s">
        <v>820</v>
      </c>
      <c r="D15" t="s">
        <v>811</v>
      </c>
      <c r="E15" t="s">
        <v>812</v>
      </c>
      <c r="F15" t="s">
        <v>840</v>
      </c>
    </row>
    <row r="16" spans="1:6" x14ac:dyDescent="0.25">
      <c r="A16" s="76">
        <v>52610</v>
      </c>
      <c r="B16" s="76" t="s">
        <v>841</v>
      </c>
      <c r="C16" t="s">
        <v>820</v>
      </c>
      <c r="D16" t="s">
        <v>811</v>
      </c>
      <c r="E16" t="s">
        <v>821</v>
      </c>
    </row>
    <row r="17" spans="1:6" hidden="1" x14ac:dyDescent="0.25">
      <c r="A17" s="76">
        <v>52710</v>
      </c>
      <c r="B17" s="76" t="s">
        <v>842</v>
      </c>
      <c r="C17" t="s">
        <v>843</v>
      </c>
      <c r="D17" t="s">
        <v>811</v>
      </c>
      <c r="E17" t="s">
        <v>812</v>
      </c>
      <c r="F17" t="s">
        <v>844</v>
      </c>
    </row>
    <row r="18" spans="1:6" x14ac:dyDescent="0.25">
      <c r="A18" s="76">
        <v>52711</v>
      </c>
      <c r="B18" s="76" t="s">
        <v>845</v>
      </c>
      <c r="C18" t="s">
        <v>820</v>
      </c>
      <c r="D18" t="s">
        <v>811</v>
      </c>
      <c r="E18" t="s">
        <v>821</v>
      </c>
      <c r="F18" t="s">
        <v>846</v>
      </c>
    </row>
    <row r="19" spans="1:6" hidden="1" x14ac:dyDescent="0.25">
      <c r="A19" s="76">
        <v>52712</v>
      </c>
      <c r="B19" s="76" t="s">
        <v>847</v>
      </c>
      <c r="C19" t="s">
        <v>827</v>
      </c>
      <c r="D19" t="s">
        <v>816</v>
      </c>
      <c r="E19" t="s">
        <v>812</v>
      </c>
    </row>
    <row r="20" spans="1:6" hidden="1" x14ac:dyDescent="0.25">
      <c r="A20" s="76">
        <v>52714</v>
      </c>
      <c r="B20" s="76" t="s">
        <v>848</v>
      </c>
      <c r="C20" t="s">
        <v>849</v>
      </c>
      <c r="D20" t="s">
        <v>811</v>
      </c>
      <c r="E20" t="s">
        <v>812</v>
      </c>
      <c r="F20" t="s">
        <v>850</v>
      </c>
    </row>
    <row r="21" spans="1:6" x14ac:dyDescent="0.25">
      <c r="A21" s="76">
        <v>52716</v>
      </c>
      <c r="B21" s="76" t="s">
        <v>851</v>
      </c>
      <c r="C21" t="s">
        <v>820</v>
      </c>
      <c r="D21" t="s">
        <v>811</v>
      </c>
      <c r="E21" t="s">
        <v>821</v>
      </c>
      <c r="F21" t="s">
        <v>22</v>
      </c>
    </row>
    <row r="22" spans="1:6" hidden="1" x14ac:dyDescent="0.25">
      <c r="A22" s="76">
        <v>52718</v>
      </c>
      <c r="B22" s="76" t="s">
        <v>852</v>
      </c>
      <c r="C22" t="s">
        <v>820</v>
      </c>
      <c r="D22" t="s">
        <v>811</v>
      </c>
      <c r="E22" t="s">
        <v>812</v>
      </c>
      <c r="F22" t="s">
        <v>853</v>
      </c>
    </row>
    <row r="23" spans="1:6" hidden="1" x14ac:dyDescent="0.25">
      <c r="A23" s="76">
        <v>52750</v>
      </c>
      <c r="B23" s="76" t="s">
        <v>854</v>
      </c>
      <c r="C23" t="s">
        <v>849</v>
      </c>
      <c r="D23" t="s">
        <v>811</v>
      </c>
      <c r="E23" t="s">
        <v>812</v>
      </c>
      <c r="F23" t="s">
        <v>855</v>
      </c>
    </row>
    <row r="24" spans="1:6" hidden="1" x14ac:dyDescent="0.25">
      <c r="A24" s="76">
        <v>52810</v>
      </c>
      <c r="B24" s="76" t="s">
        <v>856</v>
      </c>
      <c r="C24" t="s">
        <v>824</v>
      </c>
      <c r="D24" t="s">
        <v>824</v>
      </c>
      <c r="E24" t="s">
        <v>812</v>
      </c>
      <c r="F24" t="s">
        <v>857</v>
      </c>
    </row>
    <row r="25" spans="1:6" hidden="1" x14ac:dyDescent="0.25">
      <c r="A25" s="76">
        <v>52811</v>
      </c>
      <c r="B25" s="76" t="s">
        <v>858</v>
      </c>
      <c r="C25" t="s">
        <v>859</v>
      </c>
      <c r="D25" t="s">
        <v>843</v>
      </c>
      <c r="E25" t="s">
        <v>812</v>
      </c>
      <c r="F25" t="s">
        <v>860</v>
      </c>
    </row>
    <row r="26" spans="1:6" hidden="1" x14ac:dyDescent="0.25">
      <c r="A26" s="76">
        <v>52820</v>
      </c>
      <c r="B26" s="76" t="s">
        <v>861</v>
      </c>
      <c r="C26" t="s">
        <v>849</v>
      </c>
      <c r="D26" t="s">
        <v>811</v>
      </c>
      <c r="E26" t="s">
        <v>812</v>
      </c>
      <c r="F26" t="s">
        <v>855</v>
      </c>
    </row>
  </sheetData>
  <autoFilter ref="A2:F26" xr:uid="{2DE5124F-256E-45B6-967B-B39BC9EB0478}">
    <filterColumn colId="4">
      <filters>
        <filter val="Yes"/>
      </filters>
    </filterColumn>
  </autoFilter>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42"/>
  <sheetViews>
    <sheetView workbookViewId="0">
      <pane xSplit="1" ySplit="4" topLeftCell="Q5" activePane="bottomRight" state="frozen"/>
      <selection activeCell="T23" sqref="T23"/>
      <selection pane="topRight" activeCell="T23" sqref="T23"/>
      <selection pane="bottomLeft" activeCell="T23" sqref="T23"/>
      <selection pane="bottomRight" activeCell="T23" sqref="T23"/>
    </sheetView>
  </sheetViews>
  <sheetFormatPr defaultRowHeight="15" x14ac:dyDescent="0.25"/>
  <cols>
    <col min="1" max="1" width="23.7109375" style="2" customWidth="1"/>
    <col min="2" max="2" width="13" style="2" customWidth="1"/>
    <col min="3" max="4" width="12.5703125" style="3" customWidth="1"/>
    <col min="5" max="5" width="12.5703125" customWidth="1"/>
    <col min="6" max="6" width="1.5703125" customWidth="1"/>
    <col min="7" max="7" width="12.5703125" style="2" customWidth="1"/>
    <col min="8" max="9" width="12.5703125" style="3" customWidth="1"/>
    <col min="10" max="10" width="12.5703125" customWidth="1"/>
    <col min="11" max="11" width="1.5703125" customWidth="1"/>
    <col min="12" max="12" width="12.5703125" style="2" customWidth="1"/>
    <col min="13" max="14" width="12.5703125" style="3" customWidth="1"/>
    <col min="15" max="15" width="12.5703125" customWidth="1"/>
    <col min="16" max="16" width="1.5703125" customWidth="1"/>
    <col min="17" max="17" width="12.5703125" style="2" customWidth="1"/>
    <col min="18" max="19" width="12.5703125" style="3" customWidth="1"/>
    <col min="20" max="20" width="12.5703125" customWidth="1"/>
    <col min="21" max="21" width="1.5703125" customWidth="1"/>
    <col min="22" max="22" width="12.5703125" style="2" customWidth="1"/>
    <col min="23" max="24" width="12.5703125" style="3" customWidth="1"/>
    <col min="25" max="25" width="12.5703125" customWidth="1"/>
    <col min="26" max="26" width="1.5703125" customWidth="1"/>
    <col min="27" max="27" width="12.5703125" style="2" customWidth="1"/>
    <col min="28" max="29" width="12.5703125" style="3" customWidth="1"/>
    <col min="30" max="30" width="12.5703125" customWidth="1"/>
    <col min="31" max="31" width="1.5703125" customWidth="1"/>
    <col min="32" max="32" width="12.5703125" style="2" customWidth="1"/>
    <col min="33" max="34" width="12.5703125" style="3" customWidth="1"/>
    <col min="35" max="35" width="12.5703125" customWidth="1"/>
    <col min="36" max="36" width="10" bestFit="1" customWidth="1"/>
  </cols>
  <sheetData>
    <row r="1" spans="1:35" x14ac:dyDescent="0.25">
      <c r="A1" s="4" t="s">
        <v>63</v>
      </c>
      <c r="F1" t="s">
        <v>70</v>
      </c>
      <c r="K1" t="s">
        <v>70</v>
      </c>
      <c r="P1" t="s">
        <v>70</v>
      </c>
      <c r="U1" t="s">
        <v>70</v>
      </c>
      <c r="Z1" t="s">
        <v>70</v>
      </c>
      <c r="AE1" t="s">
        <v>70</v>
      </c>
    </row>
    <row r="2" spans="1:35" x14ac:dyDescent="0.25">
      <c r="A2" s="5" t="s">
        <v>64</v>
      </c>
      <c r="G2" s="5"/>
      <c r="L2" s="5"/>
      <c r="Q2" s="5"/>
      <c r="V2" s="5"/>
      <c r="AA2" s="5"/>
      <c r="AF2" s="5"/>
    </row>
    <row r="3" spans="1:35" x14ac:dyDescent="0.25">
      <c r="A3" s="4"/>
      <c r="B3" s="118">
        <v>2021</v>
      </c>
      <c r="C3" s="118"/>
      <c r="D3" s="118"/>
      <c r="E3" s="118"/>
      <c r="G3" s="118">
        <v>2022</v>
      </c>
      <c r="H3" s="118"/>
      <c r="I3" s="118"/>
      <c r="J3" s="118"/>
      <c r="L3" s="118" t="s">
        <v>69</v>
      </c>
      <c r="M3" s="118"/>
      <c r="N3" s="118"/>
      <c r="O3" s="118"/>
      <c r="Q3" s="118">
        <v>2023</v>
      </c>
      <c r="R3" s="118"/>
      <c r="S3" s="118"/>
      <c r="T3" s="118"/>
      <c r="V3" s="118" t="s">
        <v>69</v>
      </c>
      <c r="W3" s="118"/>
      <c r="X3" s="118"/>
      <c r="Y3" s="118"/>
      <c r="AA3" s="118">
        <v>2024</v>
      </c>
      <c r="AB3" s="118"/>
      <c r="AC3" s="118"/>
      <c r="AD3" s="118"/>
      <c r="AF3" s="118" t="s">
        <v>69</v>
      </c>
      <c r="AG3" s="118"/>
      <c r="AH3" s="118"/>
      <c r="AI3" s="118"/>
    </row>
    <row r="4" spans="1:35" x14ac:dyDescent="0.25">
      <c r="B4" s="17" t="s">
        <v>22</v>
      </c>
      <c r="C4" s="15" t="s">
        <v>30</v>
      </c>
      <c r="D4" s="15" t="s">
        <v>62</v>
      </c>
      <c r="E4" t="s">
        <v>68</v>
      </c>
      <c r="G4" s="17" t="s">
        <v>22</v>
      </c>
      <c r="H4" s="15" t="s">
        <v>30</v>
      </c>
      <c r="I4" s="15" t="s">
        <v>62</v>
      </c>
      <c r="J4" t="s">
        <v>68</v>
      </c>
      <c r="L4" s="17" t="s">
        <v>22</v>
      </c>
      <c r="M4" s="15" t="s">
        <v>30</v>
      </c>
      <c r="N4" s="15" t="s">
        <v>62</v>
      </c>
      <c r="O4" t="s">
        <v>68</v>
      </c>
      <c r="Q4" s="17" t="s">
        <v>22</v>
      </c>
      <c r="R4" s="15" t="s">
        <v>30</v>
      </c>
      <c r="S4" s="15" t="s">
        <v>62</v>
      </c>
      <c r="T4" t="s">
        <v>68</v>
      </c>
      <c r="V4" s="17" t="s">
        <v>22</v>
      </c>
      <c r="W4" s="15" t="s">
        <v>30</v>
      </c>
      <c r="X4" s="15" t="s">
        <v>62</v>
      </c>
      <c r="Y4" t="s">
        <v>68</v>
      </c>
      <c r="AA4" s="17" t="s">
        <v>22</v>
      </c>
      <c r="AB4" s="15" t="s">
        <v>30</v>
      </c>
      <c r="AC4" s="15" t="s">
        <v>62</v>
      </c>
      <c r="AD4" t="s">
        <v>68</v>
      </c>
      <c r="AF4" s="17" t="s">
        <v>22</v>
      </c>
      <c r="AG4" s="15" t="s">
        <v>30</v>
      </c>
      <c r="AH4" s="15" t="s">
        <v>62</v>
      </c>
      <c r="AI4" t="s">
        <v>68</v>
      </c>
    </row>
    <row r="5" spans="1:35" x14ac:dyDescent="0.25">
      <c r="A5" s="2" t="s">
        <v>29</v>
      </c>
      <c r="B5" s="16">
        <f>2+1+1+2+15</f>
        <v>21</v>
      </c>
      <c r="C5" s="14">
        <v>24</v>
      </c>
      <c r="D5" s="15"/>
      <c r="E5" s="24">
        <f t="shared" ref="E5:E17" si="0">C5-B5</f>
        <v>3</v>
      </c>
      <c r="F5" s="15"/>
      <c r="G5" s="16">
        <v>23</v>
      </c>
      <c r="H5" s="14">
        <v>26</v>
      </c>
      <c r="I5" s="15">
        <v>0</v>
      </c>
      <c r="J5" s="24">
        <f t="shared" ref="J5:J17" si="1">H5-G5</f>
        <v>3</v>
      </c>
      <c r="K5" s="15"/>
      <c r="L5" s="16">
        <f t="shared" ref="L5:N8" si="2">G5-B5</f>
        <v>2</v>
      </c>
      <c r="M5" s="23">
        <f t="shared" si="2"/>
        <v>2</v>
      </c>
      <c r="N5" s="19">
        <f t="shared" si="2"/>
        <v>0</v>
      </c>
      <c r="O5" s="24">
        <f t="shared" ref="O5:O17" si="3">M5-L5</f>
        <v>0</v>
      </c>
      <c r="P5" s="15"/>
      <c r="Q5" s="16">
        <v>20</v>
      </c>
      <c r="R5" s="14">
        <v>26</v>
      </c>
      <c r="S5" s="15">
        <v>0</v>
      </c>
      <c r="T5" s="24">
        <f t="shared" ref="T5:T17" si="4">R5-Q5</f>
        <v>6</v>
      </c>
      <c r="U5" s="15"/>
      <c r="V5" s="16">
        <f>Q5-G5</f>
        <v>-3</v>
      </c>
      <c r="W5" s="23">
        <f>R5-H5</f>
        <v>0</v>
      </c>
      <c r="X5" s="19">
        <f>S5-I5</f>
        <v>0</v>
      </c>
      <c r="Y5" s="24">
        <f>T5-J5</f>
        <v>3</v>
      </c>
      <c r="Z5" s="15"/>
      <c r="AA5" s="16">
        <v>19</v>
      </c>
      <c r="AB5" s="14">
        <v>26</v>
      </c>
      <c r="AC5" s="15">
        <v>0</v>
      </c>
      <c r="AD5" s="24">
        <f t="shared" ref="AD5:AD17" si="5">AB5-AA5</f>
        <v>7</v>
      </c>
      <c r="AE5" s="15"/>
      <c r="AF5" s="16">
        <f>AA5-Q5</f>
        <v>-1</v>
      </c>
      <c r="AG5" s="16">
        <f t="shared" ref="AG5:AI20" si="6">AB5-R5</f>
        <v>0</v>
      </c>
      <c r="AH5" s="16">
        <f t="shared" si="6"/>
        <v>0</v>
      </c>
      <c r="AI5" s="16">
        <f t="shared" si="6"/>
        <v>1</v>
      </c>
    </row>
    <row r="6" spans="1:35" x14ac:dyDescent="0.25">
      <c r="A6" s="2" t="s">
        <v>31</v>
      </c>
      <c r="B6" s="22">
        <v>19.75</v>
      </c>
      <c r="C6" s="23">
        <v>23.75</v>
      </c>
      <c r="D6" s="19"/>
      <c r="E6" s="24">
        <f t="shared" si="0"/>
        <v>4</v>
      </c>
      <c r="F6" s="14"/>
      <c r="G6" s="22">
        <v>19.75</v>
      </c>
      <c r="H6" s="23">
        <v>23.75</v>
      </c>
      <c r="I6" s="15">
        <v>0</v>
      </c>
      <c r="J6" s="24">
        <f t="shared" si="1"/>
        <v>4</v>
      </c>
      <c r="K6" s="14"/>
      <c r="L6" s="22">
        <f t="shared" si="2"/>
        <v>0</v>
      </c>
      <c r="M6" s="23">
        <f t="shared" si="2"/>
        <v>0</v>
      </c>
      <c r="N6" s="19">
        <f t="shared" si="2"/>
        <v>0</v>
      </c>
      <c r="O6" s="24">
        <f t="shared" si="3"/>
        <v>0</v>
      </c>
      <c r="P6" s="14"/>
      <c r="Q6" s="22">
        <v>21</v>
      </c>
      <c r="R6" s="23">
        <v>25</v>
      </c>
      <c r="S6" s="15">
        <v>0</v>
      </c>
      <c r="T6" s="24">
        <f t="shared" si="4"/>
        <v>4</v>
      </c>
      <c r="U6" s="14"/>
      <c r="V6" s="22">
        <f t="shared" ref="V6:V40" si="7">Q6-G6</f>
        <v>1.25</v>
      </c>
      <c r="W6" s="23">
        <f t="shared" ref="W6:W40" si="8">R6-H6</f>
        <v>1.25</v>
      </c>
      <c r="X6" s="19">
        <f t="shared" ref="X6:X40" si="9">S6-I6</f>
        <v>0</v>
      </c>
      <c r="Y6" s="24">
        <f t="shared" ref="Y6:Y40" si="10">T6-J6</f>
        <v>0</v>
      </c>
      <c r="Z6" s="14"/>
      <c r="AA6" s="22">
        <v>22</v>
      </c>
      <c r="AB6" s="23">
        <v>26</v>
      </c>
      <c r="AC6" s="15">
        <v>0</v>
      </c>
      <c r="AD6" s="24">
        <f t="shared" si="5"/>
        <v>4</v>
      </c>
      <c r="AE6" s="14"/>
      <c r="AF6" s="22">
        <f t="shared" ref="AF6:AF40" si="11">AA6-Q6</f>
        <v>1</v>
      </c>
      <c r="AG6" s="22">
        <f t="shared" si="6"/>
        <v>1</v>
      </c>
      <c r="AH6" s="22">
        <f t="shared" si="6"/>
        <v>0</v>
      </c>
      <c r="AI6" s="22">
        <f t="shared" si="6"/>
        <v>0</v>
      </c>
    </row>
    <row r="7" spans="1:35" x14ac:dyDescent="0.25">
      <c r="A7" s="2" t="s">
        <v>32</v>
      </c>
      <c r="B7" s="22">
        <v>39</v>
      </c>
      <c r="C7" s="23">
        <v>44</v>
      </c>
      <c r="D7" s="19"/>
      <c r="E7" s="24">
        <f t="shared" si="0"/>
        <v>5</v>
      </c>
      <c r="F7" s="14"/>
      <c r="G7" s="22">
        <v>40</v>
      </c>
      <c r="H7" s="23">
        <v>45</v>
      </c>
      <c r="I7" s="15">
        <v>0</v>
      </c>
      <c r="J7" s="24">
        <f t="shared" si="1"/>
        <v>5</v>
      </c>
      <c r="K7" s="14"/>
      <c r="L7" s="22">
        <f t="shared" si="2"/>
        <v>1</v>
      </c>
      <c r="M7" s="23">
        <f t="shared" si="2"/>
        <v>1</v>
      </c>
      <c r="N7" s="19">
        <f t="shared" si="2"/>
        <v>0</v>
      </c>
      <c r="O7" s="24">
        <f t="shared" si="3"/>
        <v>0</v>
      </c>
      <c r="P7" s="14"/>
      <c r="Q7" s="22">
        <v>40</v>
      </c>
      <c r="R7" s="23">
        <v>45</v>
      </c>
      <c r="S7" s="15">
        <v>0</v>
      </c>
      <c r="T7" s="24">
        <f t="shared" si="4"/>
        <v>5</v>
      </c>
      <c r="U7" s="14"/>
      <c r="V7" s="22">
        <f t="shared" si="7"/>
        <v>0</v>
      </c>
      <c r="W7" s="23">
        <f t="shared" si="8"/>
        <v>0</v>
      </c>
      <c r="X7" s="19">
        <f t="shared" si="9"/>
        <v>0</v>
      </c>
      <c r="Y7" s="24">
        <f t="shared" si="10"/>
        <v>0</v>
      </c>
      <c r="Z7" s="14"/>
      <c r="AA7" s="22">
        <v>40</v>
      </c>
      <c r="AB7" s="23">
        <v>45</v>
      </c>
      <c r="AC7" s="15">
        <v>0</v>
      </c>
      <c r="AD7" s="24">
        <f t="shared" si="5"/>
        <v>5</v>
      </c>
      <c r="AE7" s="14"/>
      <c r="AF7" s="22">
        <f t="shared" si="11"/>
        <v>0</v>
      </c>
      <c r="AG7" s="22">
        <f t="shared" si="6"/>
        <v>0</v>
      </c>
      <c r="AH7" s="22">
        <f t="shared" si="6"/>
        <v>0</v>
      </c>
      <c r="AI7" s="22">
        <f t="shared" si="6"/>
        <v>0</v>
      </c>
    </row>
    <row r="8" spans="1:35" x14ac:dyDescent="0.25">
      <c r="A8" s="2" t="s">
        <v>33</v>
      </c>
      <c r="B8" s="22">
        <v>37.5</v>
      </c>
      <c r="C8" s="23">
        <v>50.5</v>
      </c>
      <c r="D8" s="19"/>
      <c r="E8" s="24">
        <f t="shared" si="0"/>
        <v>13</v>
      </c>
      <c r="F8" s="14"/>
      <c r="G8" s="22">
        <v>35.700000000000003</v>
      </c>
      <c r="H8" s="23">
        <v>50.7</v>
      </c>
      <c r="I8" s="15">
        <v>0</v>
      </c>
      <c r="J8" s="24">
        <f t="shared" si="1"/>
        <v>15</v>
      </c>
      <c r="K8" s="14"/>
      <c r="L8" s="22">
        <f t="shared" si="2"/>
        <v>-1.7999999999999972</v>
      </c>
      <c r="M8" s="23">
        <f t="shared" si="2"/>
        <v>0.20000000000000284</v>
      </c>
      <c r="N8" s="19">
        <f t="shared" si="2"/>
        <v>0</v>
      </c>
      <c r="O8" s="24">
        <f t="shared" si="3"/>
        <v>2</v>
      </c>
      <c r="P8" s="14"/>
      <c r="Q8" s="22">
        <v>38.5</v>
      </c>
      <c r="R8" s="23">
        <v>54.4</v>
      </c>
      <c r="S8" s="15">
        <v>0</v>
      </c>
      <c r="T8" s="24">
        <f t="shared" si="4"/>
        <v>15.899999999999999</v>
      </c>
      <c r="U8" s="14"/>
      <c r="V8" s="22">
        <f t="shared" si="7"/>
        <v>2.7999999999999972</v>
      </c>
      <c r="W8" s="23">
        <f t="shared" si="8"/>
        <v>3.6999999999999957</v>
      </c>
      <c r="X8" s="19">
        <f t="shared" si="9"/>
        <v>0</v>
      </c>
      <c r="Y8" s="24">
        <f t="shared" si="10"/>
        <v>0.89999999999999858</v>
      </c>
      <c r="Z8" s="14"/>
      <c r="AA8" s="22">
        <v>38.5</v>
      </c>
      <c r="AB8" s="23">
        <v>55.5</v>
      </c>
      <c r="AC8" s="15">
        <v>0</v>
      </c>
      <c r="AD8" s="24">
        <f t="shared" si="5"/>
        <v>17</v>
      </c>
      <c r="AE8" s="14"/>
      <c r="AF8" s="22">
        <f t="shared" si="11"/>
        <v>0</v>
      </c>
      <c r="AG8" s="22">
        <f t="shared" si="6"/>
        <v>1.1000000000000014</v>
      </c>
      <c r="AH8" s="22">
        <f t="shared" si="6"/>
        <v>0</v>
      </c>
      <c r="AI8" s="22">
        <f t="shared" si="6"/>
        <v>1.1000000000000014</v>
      </c>
    </row>
    <row r="9" spans="1:35" x14ac:dyDescent="0.25">
      <c r="A9" s="2" t="s">
        <v>67</v>
      </c>
      <c r="B9" s="22">
        <v>0</v>
      </c>
      <c r="C9" s="23">
        <v>2</v>
      </c>
      <c r="D9" s="19"/>
      <c r="E9" s="24">
        <f t="shared" si="0"/>
        <v>2</v>
      </c>
      <c r="F9" s="14"/>
      <c r="G9" s="22">
        <v>0</v>
      </c>
      <c r="H9" s="23">
        <v>2</v>
      </c>
      <c r="I9" s="15"/>
      <c r="J9" s="24">
        <f t="shared" si="1"/>
        <v>2</v>
      </c>
      <c r="K9" s="14"/>
      <c r="L9" s="22">
        <f t="shared" ref="L9:L40" si="12">G9-B9</f>
        <v>0</v>
      </c>
      <c r="M9" s="23">
        <f t="shared" ref="M9:M40" si="13">H9-C9</f>
        <v>0</v>
      </c>
      <c r="N9" s="19"/>
      <c r="O9" s="24">
        <f t="shared" si="3"/>
        <v>0</v>
      </c>
      <c r="P9" s="14"/>
      <c r="Q9" s="22">
        <v>0</v>
      </c>
      <c r="R9" s="23">
        <v>2</v>
      </c>
      <c r="S9" s="15"/>
      <c r="T9" s="24">
        <f t="shared" si="4"/>
        <v>2</v>
      </c>
      <c r="U9" s="14"/>
      <c r="V9" s="22">
        <f t="shared" si="7"/>
        <v>0</v>
      </c>
      <c r="W9" s="23">
        <f t="shared" si="8"/>
        <v>0</v>
      </c>
      <c r="X9" s="19">
        <f t="shared" si="9"/>
        <v>0</v>
      </c>
      <c r="Y9" s="24">
        <f t="shared" si="10"/>
        <v>0</v>
      </c>
      <c r="Z9" s="14"/>
      <c r="AA9" s="22">
        <v>0</v>
      </c>
      <c r="AB9" s="23">
        <v>2</v>
      </c>
      <c r="AC9" s="15"/>
      <c r="AD9" s="24">
        <f t="shared" si="5"/>
        <v>2</v>
      </c>
      <c r="AE9" s="14"/>
      <c r="AF9" s="22">
        <f t="shared" si="11"/>
        <v>0</v>
      </c>
      <c r="AG9" s="22">
        <f t="shared" si="6"/>
        <v>0</v>
      </c>
      <c r="AH9" s="22">
        <f t="shared" si="6"/>
        <v>0</v>
      </c>
      <c r="AI9" s="22">
        <f t="shared" si="6"/>
        <v>0</v>
      </c>
    </row>
    <row r="10" spans="1:35" x14ac:dyDescent="0.25">
      <c r="A10" s="2" t="s">
        <v>34</v>
      </c>
      <c r="B10" s="22">
        <f>4</f>
        <v>4</v>
      </c>
      <c r="C10" s="23">
        <v>19</v>
      </c>
      <c r="D10" s="23"/>
      <c r="E10" s="24">
        <f t="shared" si="0"/>
        <v>15</v>
      </c>
      <c r="F10" s="14"/>
      <c r="G10" s="22">
        <v>4</v>
      </c>
      <c r="H10" s="23">
        <v>20.8</v>
      </c>
      <c r="I10" s="15">
        <v>0</v>
      </c>
      <c r="J10" s="24">
        <f t="shared" si="1"/>
        <v>16.8</v>
      </c>
      <c r="K10" s="14"/>
      <c r="L10" s="22">
        <f t="shared" si="12"/>
        <v>0</v>
      </c>
      <c r="M10" s="23">
        <f t="shared" si="13"/>
        <v>1.8000000000000007</v>
      </c>
      <c r="N10" s="23">
        <f t="shared" ref="N10:N40" si="14">I10-D10</f>
        <v>0</v>
      </c>
      <c r="O10" s="24">
        <f t="shared" si="3"/>
        <v>1.8000000000000007</v>
      </c>
      <c r="P10" s="14"/>
      <c r="Q10" s="22">
        <v>4</v>
      </c>
      <c r="R10" s="23">
        <v>20.8</v>
      </c>
      <c r="S10" s="15">
        <v>0</v>
      </c>
      <c r="T10" s="24">
        <f t="shared" si="4"/>
        <v>16.8</v>
      </c>
      <c r="U10" s="14"/>
      <c r="V10" s="22">
        <f t="shared" si="7"/>
        <v>0</v>
      </c>
      <c r="W10" s="23">
        <f t="shared" si="8"/>
        <v>0</v>
      </c>
      <c r="X10" s="23">
        <f t="shared" si="9"/>
        <v>0</v>
      </c>
      <c r="Y10" s="24">
        <f t="shared" si="10"/>
        <v>0</v>
      </c>
      <c r="Z10" s="14"/>
      <c r="AA10" s="22">
        <v>4</v>
      </c>
      <c r="AB10" s="23">
        <v>21.8</v>
      </c>
      <c r="AC10" s="15">
        <v>0</v>
      </c>
      <c r="AD10" s="24">
        <f t="shared" si="5"/>
        <v>17.8</v>
      </c>
      <c r="AE10" s="14"/>
      <c r="AF10" s="22">
        <f t="shared" si="11"/>
        <v>0</v>
      </c>
      <c r="AG10" s="22">
        <f t="shared" si="6"/>
        <v>1</v>
      </c>
      <c r="AH10" s="22">
        <f t="shared" si="6"/>
        <v>0</v>
      </c>
      <c r="AI10" s="22">
        <f t="shared" si="6"/>
        <v>1</v>
      </c>
    </row>
    <row r="11" spans="1:35" x14ac:dyDescent="0.25">
      <c r="A11" s="2" t="s">
        <v>35</v>
      </c>
      <c r="B11" s="22">
        <v>8</v>
      </c>
      <c r="C11" s="23">
        <v>10</v>
      </c>
      <c r="D11" s="19"/>
      <c r="E11" s="24">
        <f t="shared" si="0"/>
        <v>2</v>
      </c>
      <c r="F11" s="14"/>
      <c r="G11" s="22">
        <v>8</v>
      </c>
      <c r="H11" s="23">
        <v>10</v>
      </c>
      <c r="I11" s="15">
        <v>0</v>
      </c>
      <c r="J11" s="24">
        <f t="shared" si="1"/>
        <v>2</v>
      </c>
      <c r="K11" s="14"/>
      <c r="L11" s="22">
        <f t="shared" si="12"/>
        <v>0</v>
      </c>
      <c r="M11" s="23">
        <f t="shared" si="13"/>
        <v>0</v>
      </c>
      <c r="N11" s="19">
        <f t="shared" si="14"/>
        <v>0</v>
      </c>
      <c r="O11" s="24">
        <f t="shared" si="3"/>
        <v>0</v>
      </c>
      <c r="P11" s="14"/>
      <c r="Q11" s="22">
        <v>9</v>
      </c>
      <c r="R11" s="23">
        <v>11</v>
      </c>
      <c r="S11" s="15">
        <v>0</v>
      </c>
      <c r="T11" s="24">
        <f t="shared" si="4"/>
        <v>2</v>
      </c>
      <c r="U11" s="14"/>
      <c r="V11" s="22">
        <f t="shared" si="7"/>
        <v>1</v>
      </c>
      <c r="W11" s="23">
        <f t="shared" si="8"/>
        <v>1</v>
      </c>
      <c r="X11" s="19">
        <f t="shared" si="9"/>
        <v>0</v>
      </c>
      <c r="Y11" s="24">
        <f t="shared" si="10"/>
        <v>0</v>
      </c>
      <c r="Z11" s="14"/>
      <c r="AA11" s="22">
        <v>9</v>
      </c>
      <c r="AB11" s="23">
        <v>11</v>
      </c>
      <c r="AC11" s="15">
        <v>0</v>
      </c>
      <c r="AD11" s="24">
        <f t="shared" si="5"/>
        <v>2</v>
      </c>
      <c r="AE11" s="14"/>
      <c r="AF11" s="22">
        <f t="shared" si="11"/>
        <v>0</v>
      </c>
      <c r="AG11" s="22">
        <f t="shared" si="6"/>
        <v>0</v>
      </c>
      <c r="AH11" s="22">
        <f t="shared" si="6"/>
        <v>0</v>
      </c>
      <c r="AI11" s="22">
        <f t="shared" si="6"/>
        <v>0</v>
      </c>
    </row>
    <row r="12" spans="1:35" x14ac:dyDescent="0.25">
      <c r="A12" s="2" t="s">
        <v>36</v>
      </c>
      <c r="B12" s="22">
        <v>0</v>
      </c>
      <c r="C12" s="23">
        <v>4</v>
      </c>
      <c r="D12" s="19"/>
      <c r="E12" s="24">
        <f t="shared" si="0"/>
        <v>4</v>
      </c>
      <c r="F12" s="14"/>
      <c r="G12" s="22">
        <v>2</v>
      </c>
      <c r="H12" s="23">
        <v>5</v>
      </c>
      <c r="I12" s="15">
        <v>0</v>
      </c>
      <c r="J12" s="24">
        <f t="shared" si="1"/>
        <v>3</v>
      </c>
      <c r="K12" s="14"/>
      <c r="L12" s="22">
        <f t="shared" si="12"/>
        <v>2</v>
      </c>
      <c r="M12" s="23">
        <f t="shared" si="13"/>
        <v>1</v>
      </c>
      <c r="N12" s="19">
        <f t="shared" si="14"/>
        <v>0</v>
      </c>
      <c r="O12" s="24">
        <f t="shared" si="3"/>
        <v>-1</v>
      </c>
      <c r="P12" s="14"/>
      <c r="Q12" s="22">
        <v>2</v>
      </c>
      <c r="R12" s="23">
        <v>5</v>
      </c>
      <c r="S12" s="15">
        <v>0</v>
      </c>
      <c r="T12" s="24">
        <f t="shared" si="4"/>
        <v>3</v>
      </c>
      <c r="U12" s="14"/>
      <c r="V12" s="22">
        <f t="shared" si="7"/>
        <v>0</v>
      </c>
      <c r="W12" s="23">
        <f t="shared" si="8"/>
        <v>0</v>
      </c>
      <c r="X12" s="19">
        <f t="shared" si="9"/>
        <v>0</v>
      </c>
      <c r="Y12" s="24">
        <f t="shared" si="10"/>
        <v>0</v>
      </c>
      <c r="Z12" s="14"/>
      <c r="AA12" s="22">
        <v>2</v>
      </c>
      <c r="AB12" s="23">
        <v>5</v>
      </c>
      <c r="AC12" s="15">
        <v>0</v>
      </c>
      <c r="AD12" s="24">
        <f t="shared" si="5"/>
        <v>3</v>
      </c>
      <c r="AE12" s="14"/>
      <c r="AF12" s="22">
        <f t="shared" si="11"/>
        <v>0</v>
      </c>
      <c r="AG12" s="22">
        <f t="shared" si="6"/>
        <v>0</v>
      </c>
      <c r="AH12" s="22">
        <f t="shared" si="6"/>
        <v>0</v>
      </c>
      <c r="AI12" s="22">
        <f t="shared" si="6"/>
        <v>0</v>
      </c>
    </row>
    <row r="13" spans="1:35" x14ac:dyDescent="0.25">
      <c r="A13" s="2" t="s">
        <v>37</v>
      </c>
      <c r="B13" s="22">
        <f>1+1+1+2+1+4+1</f>
        <v>11</v>
      </c>
      <c r="C13" s="23">
        <v>40.5</v>
      </c>
      <c r="D13" s="19"/>
      <c r="E13" s="24">
        <f t="shared" si="0"/>
        <v>29.5</v>
      </c>
      <c r="F13" s="14"/>
      <c r="G13" s="22">
        <v>9</v>
      </c>
      <c r="H13" s="23">
        <v>41</v>
      </c>
      <c r="I13" s="15">
        <v>0</v>
      </c>
      <c r="J13" s="24">
        <f t="shared" si="1"/>
        <v>32</v>
      </c>
      <c r="K13" s="14"/>
      <c r="L13" s="22">
        <f t="shared" si="12"/>
        <v>-2</v>
      </c>
      <c r="M13" s="23">
        <f t="shared" si="13"/>
        <v>0.5</v>
      </c>
      <c r="N13" s="19">
        <f t="shared" si="14"/>
        <v>0</v>
      </c>
      <c r="O13" s="24">
        <f t="shared" si="3"/>
        <v>2.5</v>
      </c>
      <c r="P13" s="14"/>
      <c r="Q13" s="22">
        <v>12</v>
      </c>
      <c r="R13" s="23">
        <v>45</v>
      </c>
      <c r="S13" s="15">
        <v>0</v>
      </c>
      <c r="T13" s="24">
        <f t="shared" si="4"/>
        <v>33</v>
      </c>
      <c r="U13" s="14"/>
      <c r="V13" s="22">
        <f t="shared" si="7"/>
        <v>3</v>
      </c>
      <c r="W13" s="23">
        <f t="shared" si="8"/>
        <v>4</v>
      </c>
      <c r="X13" s="19">
        <f t="shared" si="9"/>
        <v>0</v>
      </c>
      <c r="Y13" s="24">
        <f t="shared" si="10"/>
        <v>1</v>
      </c>
      <c r="Z13" s="14"/>
      <c r="AA13" s="22">
        <v>10</v>
      </c>
      <c r="AB13" s="23">
        <v>43</v>
      </c>
      <c r="AC13" s="15">
        <v>0</v>
      </c>
      <c r="AD13" s="24">
        <f t="shared" si="5"/>
        <v>33</v>
      </c>
      <c r="AE13" s="14"/>
      <c r="AF13" s="22">
        <f t="shared" si="11"/>
        <v>-2</v>
      </c>
      <c r="AG13" s="22">
        <f t="shared" si="6"/>
        <v>-2</v>
      </c>
      <c r="AH13" s="22">
        <f t="shared" si="6"/>
        <v>0</v>
      </c>
      <c r="AI13" s="22">
        <f t="shared" si="6"/>
        <v>0</v>
      </c>
    </row>
    <row r="14" spans="1:35" x14ac:dyDescent="0.25">
      <c r="A14" s="2" t="s">
        <v>38</v>
      </c>
      <c r="B14" s="22">
        <v>3</v>
      </c>
      <c r="C14" s="23">
        <v>20</v>
      </c>
      <c r="D14" s="20"/>
      <c r="E14" s="24">
        <f t="shared" si="0"/>
        <v>17</v>
      </c>
      <c r="F14" s="3"/>
      <c r="G14" s="22">
        <v>4</v>
      </c>
      <c r="H14" s="23">
        <v>20</v>
      </c>
      <c r="I14" s="15">
        <v>0</v>
      </c>
      <c r="J14" s="24">
        <f t="shared" si="1"/>
        <v>16</v>
      </c>
      <c r="K14" s="3"/>
      <c r="L14" s="22">
        <f t="shared" si="12"/>
        <v>1</v>
      </c>
      <c r="M14" s="23">
        <f t="shared" si="13"/>
        <v>0</v>
      </c>
      <c r="N14" s="20">
        <f t="shared" si="14"/>
        <v>0</v>
      </c>
      <c r="O14" s="24">
        <f t="shared" si="3"/>
        <v>-1</v>
      </c>
      <c r="P14" s="3"/>
      <c r="Q14" s="22">
        <v>4</v>
      </c>
      <c r="R14" s="23">
        <v>20</v>
      </c>
      <c r="S14" s="15">
        <v>0</v>
      </c>
      <c r="T14" s="24">
        <f t="shared" si="4"/>
        <v>16</v>
      </c>
      <c r="U14" s="3"/>
      <c r="V14" s="22">
        <f t="shared" si="7"/>
        <v>0</v>
      </c>
      <c r="W14" s="23">
        <f t="shared" si="8"/>
        <v>0</v>
      </c>
      <c r="X14" s="20">
        <f t="shared" si="9"/>
        <v>0</v>
      </c>
      <c r="Y14" s="24">
        <f t="shared" si="10"/>
        <v>0</v>
      </c>
      <c r="Z14" s="3"/>
      <c r="AA14" s="22">
        <v>3</v>
      </c>
      <c r="AB14" s="23">
        <v>20</v>
      </c>
      <c r="AC14" s="15">
        <v>0</v>
      </c>
      <c r="AD14" s="24">
        <f t="shared" si="5"/>
        <v>17</v>
      </c>
      <c r="AE14" s="3"/>
      <c r="AF14" s="22">
        <f t="shared" si="11"/>
        <v>-1</v>
      </c>
      <c r="AG14" s="22">
        <f t="shared" si="6"/>
        <v>0</v>
      </c>
      <c r="AH14" s="22">
        <f t="shared" si="6"/>
        <v>0</v>
      </c>
      <c r="AI14" s="22">
        <f t="shared" si="6"/>
        <v>1</v>
      </c>
    </row>
    <row r="15" spans="1:35" x14ac:dyDescent="0.25">
      <c r="A15" s="2" t="s">
        <v>39</v>
      </c>
      <c r="B15" s="22">
        <v>0</v>
      </c>
      <c r="C15" s="23">
        <v>4</v>
      </c>
      <c r="D15" s="20"/>
      <c r="E15" s="24">
        <f t="shared" si="0"/>
        <v>4</v>
      </c>
      <c r="F15" s="3"/>
      <c r="G15" s="22">
        <v>1</v>
      </c>
      <c r="H15" s="23">
        <v>4</v>
      </c>
      <c r="I15" s="15">
        <v>0</v>
      </c>
      <c r="J15" s="24">
        <f t="shared" si="1"/>
        <v>3</v>
      </c>
      <c r="K15" s="3"/>
      <c r="L15" s="22">
        <f t="shared" si="12"/>
        <v>1</v>
      </c>
      <c r="M15" s="23">
        <f t="shared" si="13"/>
        <v>0</v>
      </c>
      <c r="N15" s="20">
        <f t="shared" si="14"/>
        <v>0</v>
      </c>
      <c r="O15" s="24">
        <f t="shared" si="3"/>
        <v>-1</v>
      </c>
      <c r="P15" s="3"/>
      <c r="Q15" s="22">
        <v>1</v>
      </c>
      <c r="R15" s="23">
        <v>4</v>
      </c>
      <c r="S15" s="15">
        <v>0</v>
      </c>
      <c r="T15" s="24">
        <f t="shared" si="4"/>
        <v>3</v>
      </c>
      <c r="U15" s="3"/>
      <c r="V15" s="22">
        <f t="shared" si="7"/>
        <v>0</v>
      </c>
      <c r="W15" s="23">
        <f t="shared" si="8"/>
        <v>0</v>
      </c>
      <c r="X15" s="20">
        <f t="shared" si="9"/>
        <v>0</v>
      </c>
      <c r="Y15" s="24">
        <f t="shared" si="10"/>
        <v>0</v>
      </c>
      <c r="Z15" s="3"/>
      <c r="AA15" s="22">
        <v>1</v>
      </c>
      <c r="AB15" s="41">
        <v>4</v>
      </c>
      <c r="AC15" s="15">
        <v>0</v>
      </c>
      <c r="AD15" s="24">
        <f t="shared" si="5"/>
        <v>3</v>
      </c>
      <c r="AE15" s="3"/>
      <c r="AF15" s="22">
        <f t="shared" si="11"/>
        <v>0</v>
      </c>
      <c r="AG15" s="22">
        <f t="shared" si="6"/>
        <v>0</v>
      </c>
      <c r="AH15" s="22">
        <f t="shared" si="6"/>
        <v>0</v>
      </c>
      <c r="AI15" s="22">
        <f t="shared" si="6"/>
        <v>0</v>
      </c>
    </row>
    <row r="16" spans="1:35" x14ac:dyDescent="0.25">
      <c r="A16" s="2" t="s">
        <v>40</v>
      </c>
      <c r="B16" s="22">
        <f>1+1+1+1+10.5+3+1+5+6</f>
        <v>29.5</v>
      </c>
      <c r="C16" s="23">
        <v>144.1</v>
      </c>
      <c r="D16" s="20"/>
      <c r="E16" s="24">
        <f t="shared" si="0"/>
        <v>114.6</v>
      </c>
      <c r="G16" s="22">
        <v>26.5</v>
      </c>
      <c r="H16" s="23">
        <v>146.1</v>
      </c>
      <c r="I16" s="15">
        <v>0</v>
      </c>
      <c r="J16" s="24">
        <f t="shared" si="1"/>
        <v>119.6</v>
      </c>
      <c r="L16" s="22">
        <f t="shared" si="12"/>
        <v>-3</v>
      </c>
      <c r="M16" s="23">
        <f t="shared" si="13"/>
        <v>2</v>
      </c>
      <c r="N16" s="20">
        <f t="shared" si="14"/>
        <v>0</v>
      </c>
      <c r="O16" s="24">
        <f t="shared" si="3"/>
        <v>5</v>
      </c>
      <c r="Q16" s="22">
        <v>27.5</v>
      </c>
      <c r="R16" s="23">
        <v>157.1</v>
      </c>
      <c r="S16" s="15">
        <v>0</v>
      </c>
      <c r="T16" s="24">
        <f t="shared" si="4"/>
        <v>129.6</v>
      </c>
      <c r="V16" s="22">
        <f t="shared" si="7"/>
        <v>1</v>
      </c>
      <c r="W16" s="23">
        <f t="shared" si="8"/>
        <v>11</v>
      </c>
      <c r="X16" s="20">
        <f t="shared" si="9"/>
        <v>0</v>
      </c>
      <c r="Y16" s="24">
        <f t="shared" si="10"/>
        <v>10</v>
      </c>
      <c r="AA16" s="22">
        <v>25.5</v>
      </c>
      <c r="AB16" s="23">
        <v>157.1</v>
      </c>
      <c r="AC16" s="15">
        <v>0</v>
      </c>
      <c r="AD16" s="24">
        <f t="shared" si="5"/>
        <v>131.6</v>
      </c>
      <c r="AF16" s="22">
        <f t="shared" si="11"/>
        <v>-2</v>
      </c>
      <c r="AG16" s="22">
        <f t="shared" si="6"/>
        <v>0</v>
      </c>
      <c r="AH16" s="22">
        <f t="shared" si="6"/>
        <v>0</v>
      </c>
      <c r="AI16" s="22">
        <f t="shared" si="6"/>
        <v>2</v>
      </c>
    </row>
    <row r="17" spans="1:35" x14ac:dyDescent="0.25">
      <c r="A17" s="2" t="s">
        <v>41</v>
      </c>
      <c r="B17" s="22">
        <v>18</v>
      </c>
      <c r="C17" s="23">
        <v>48</v>
      </c>
      <c r="D17" s="20"/>
      <c r="E17" s="24">
        <f t="shared" si="0"/>
        <v>30</v>
      </c>
      <c r="G17" s="22">
        <v>19</v>
      </c>
      <c r="H17" s="23">
        <v>48</v>
      </c>
      <c r="I17" s="15">
        <v>0</v>
      </c>
      <c r="J17" s="24">
        <f t="shared" si="1"/>
        <v>29</v>
      </c>
      <c r="L17" s="22">
        <f t="shared" si="12"/>
        <v>1</v>
      </c>
      <c r="M17" s="23">
        <f t="shared" si="13"/>
        <v>0</v>
      </c>
      <c r="N17" s="20">
        <f t="shared" si="14"/>
        <v>0</v>
      </c>
      <c r="O17" s="24">
        <f t="shared" si="3"/>
        <v>-1</v>
      </c>
      <c r="Q17" s="22">
        <v>20</v>
      </c>
      <c r="R17" s="23">
        <v>51</v>
      </c>
      <c r="S17" s="15">
        <v>0</v>
      </c>
      <c r="T17" s="24">
        <f t="shared" si="4"/>
        <v>31</v>
      </c>
      <c r="V17" s="22">
        <f t="shared" si="7"/>
        <v>1</v>
      </c>
      <c r="W17" s="23">
        <f t="shared" si="8"/>
        <v>3</v>
      </c>
      <c r="X17" s="20">
        <f t="shared" si="9"/>
        <v>0</v>
      </c>
      <c r="Y17" s="24">
        <f t="shared" si="10"/>
        <v>2</v>
      </c>
      <c r="AA17" s="22">
        <v>20</v>
      </c>
      <c r="AB17" s="23">
        <v>51</v>
      </c>
      <c r="AC17" s="15">
        <v>0</v>
      </c>
      <c r="AD17" s="24">
        <f t="shared" si="5"/>
        <v>31</v>
      </c>
      <c r="AF17" s="22">
        <f t="shared" si="11"/>
        <v>0</v>
      </c>
      <c r="AG17" s="22">
        <f t="shared" si="6"/>
        <v>0</v>
      </c>
      <c r="AH17" s="22">
        <f t="shared" si="6"/>
        <v>0</v>
      </c>
      <c r="AI17" s="22">
        <f t="shared" si="6"/>
        <v>0</v>
      </c>
    </row>
    <row r="18" spans="1:35" x14ac:dyDescent="0.25">
      <c r="A18" s="2" t="s">
        <v>42</v>
      </c>
      <c r="B18" s="22">
        <v>21.75</v>
      </c>
      <c r="C18" s="23">
        <v>416.75</v>
      </c>
      <c r="D18" s="23">
        <v>384</v>
      </c>
      <c r="E18" s="24">
        <f>C18-B18-D18</f>
        <v>11</v>
      </c>
      <c r="G18" s="22">
        <v>26.75</v>
      </c>
      <c r="H18" s="23">
        <v>437.75</v>
      </c>
      <c r="I18" s="23">
        <v>404</v>
      </c>
      <c r="J18" s="24">
        <f>H18-G18-I18</f>
        <v>7</v>
      </c>
      <c r="L18" s="22">
        <f t="shared" si="12"/>
        <v>5</v>
      </c>
      <c r="M18" s="23">
        <f t="shared" si="13"/>
        <v>21</v>
      </c>
      <c r="N18" s="23">
        <f t="shared" si="14"/>
        <v>20</v>
      </c>
      <c r="O18" s="24">
        <f>M18-L18-N18</f>
        <v>-4</v>
      </c>
      <c r="Q18" s="22">
        <v>28.75</v>
      </c>
      <c r="R18" s="23">
        <v>442.75</v>
      </c>
      <c r="S18" s="23">
        <v>404</v>
      </c>
      <c r="T18" s="24">
        <f>R18-Q18-S18</f>
        <v>10</v>
      </c>
      <c r="V18" s="22">
        <f t="shared" si="7"/>
        <v>2</v>
      </c>
      <c r="W18" s="23">
        <f t="shared" si="8"/>
        <v>5</v>
      </c>
      <c r="X18" s="23">
        <f t="shared" si="9"/>
        <v>0</v>
      </c>
      <c r="Y18" s="24">
        <f t="shared" si="10"/>
        <v>3</v>
      </c>
      <c r="AA18" s="22">
        <v>29</v>
      </c>
      <c r="AB18" s="23">
        <v>445</v>
      </c>
      <c r="AC18" s="23">
        <v>405</v>
      </c>
      <c r="AD18" s="24">
        <f>AB18-AA18-AC18</f>
        <v>11</v>
      </c>
      <c r="AF18" s="22">
        <f t="shared" si="11"/>
        <v>0.25</v>
      </c>
      <c r="AG18" s="22">
        <f t="shared" si="6"/>
        <v>2.25</v>
      </c>
      <c r="AH18" s="22">
        <f t="shared" si="6"/>
        <v>1</v>
      </c>
      <c r="AI18" s="22">
        <f t="shared" si="6"/>
        <v>1</v>
      </c>
    </row>
    <row r="19" spans="1:35" x14ac:dyDescent="0.25">
      <c r="A19" s="2" t="s">
        <v>43</v>
      </c>
      <c r="B19" s="22">
        <v>0</v>
      </c>
      <c r="C19" s="23">
        <v>39</v>
      </c>
      <c r="D19" s="20"/>
      <c r="E19" s="24">
        <f t="shared" ref="E19:E33" si="15">C19-B19</f>
        <v>39</v>
      </c>
      <c r="G19" s="22">
        <v>1</v>
      </c>
      <c r="H19" s="23">
        <v>37</v>
      </c>
      <c r="I19" s="15">
        <v>0</v>
      </c>
      <c r="J19" s="24">
        <f t="shared" ref="J19:J33" si="16">H19-G19</f>
        <v>36</v>
      </c>
      <c r="L19" s="22">
        <f t="shared" si="12"/>
        <v>1</v>
      </c>
      <c r="M19" s="23">
        <f t="shared" si="13"/>
        <v>-2</v>
      </c>
      <c r="N19" s="20">
        <f t="shared" si="14"/>
        <v>0</v>
      </c>
      <c r="O19" s="24">
        <f t="shared" ref="O19:O33" si="17">M19-L19</f>
        <v>-3</v>
      </c>
      <c r="Q19" s="22">
        <v>0</v>
      </c>
      <c r="R19" s="23">
        <v>37</v>
      </c>
      <c r="S19" s="15">
        <v>0</v>
      </c>
      <c r="T19" s="24">
        <f t="shared" ref="T19:T33" si="18">R19-Q19</f>
        <v>37</v>
      </c>
      <c r="V19" s="22">
        <f t="shared" si="7"/>
        <v>-1</v>
      </c>
      <c r="W19" s="23">
        <f t="shared" si="8"/>
        <v>0</v>
      </c>
      <c r="X19" s="20">
        <f t="shared" si="9"/>
        <v>0</v>
      </c>
      <c r="Y19" s="24">
        <f t="shared" si="10"/>
        <v>1</v>
      </c>
      <c r="AA19" s="22">
        <v>0</v>
      </c>
      <c r="AB19" s="23">
        <v>38</v>
      </c>
      <c r="AC19" s="15">
        <v>0</v>
      </c>
      <c r="AD19" s="24">
        <f t="shared" ref="AD19:AD33" si="19">AB19-AA19</f>
        <v>38</v>
      </c>
      <c r="AF19" s="22">
        <f t="shared" si="11"/>
        <v>0</v>
      </c>
      <c r="AG19" s="22">
        <f t="shared" si="6"/>
        <v>1</v>
      </c>
      <c r="AH19" s="22">
        <f t="shared" si="6"/>
        <v>0</v>
      </c>
      <c r="AI19" s="22">
        <f t="shared" si="6"/>
        <v>1</v>
      </c>
    </row>
    <row r="20" spans="1:35" x14ac:dyDescent="0.25">
      <c r="A20" s="2" t="s">
        <v>44</v>
      </c>
      <c r="B20" s="22">
        <v>6</v>
      </c>
      <c r="C20" s="23">
        <v>8</v>
      </c>
      <c r="D20" s="20"/>
      <c r="E20" s="24">
        <f t="shared" si="15"/>
        <v>2</v>
      </c>
      <c r="G20" s="22">
        <v>6</v>
      </c>
      <c r="H20" s="23">
        <v>8</v>
      </c>
      <c r="I20" s="15">
        <v>0</v>
      </c>
      <c r="J20" s="24">
        <f t="shared" si="16"/>
        <v>2</v>
      </c>
      <c r="L20" s="22">
        <f t="shared" si="12"/>
        <v>0</v>
      </c>
      <c r="M20" s="23">
        <f t="shared" si="13"/>
        <v>0</v>
      </c>
      <c r="N20" s="20">
        <f t="shared" si="14"/>
        <v>0</v>
      </c>
      <c r="O20" s="24">
        <f t="shared" si="17"/>
        <v>0</v>
      </c>
      <c r="Q20" s="22">
        <v>12</v>
      </c>
      <c r="R20" s="23">
        <v>14</v>
      </c>
      <c r="S20" s="15">
        <v>0</v>
      </c>
      <c r="T20" s="24">
        <f t="shared" si="18"/>
        <v>2</v>
      </c>
      <c r="V20" s="22">
        <f t="shared" si="7"/>
        <v>6</v>
      </c>
      <c r="W20" s="23">
        <f t="shared" si="8"/>
        <v>6</v>
      </c>
      <c r="X20" s="20">
        <f t="shared" si="9"/>
        <v>0</v>
      </c>
      <c r="Y20" s="24">
        <f t="shared" si="10"/>
        <v>0</v>
      </c>
      <c r="AA20" s="22">
        <v>11</v>
      </c>
      <c r="AB20" s="23">
        <v>14</v>
      </c>
      <c r="AC20" s="15">
        <v>0</v>
      </c>
      <c r="AD20" s="24">
        <f t="shared" si="19"/>
        <v>3</v>
      </c>
      <c r="AF20" s="22">
        <f t="shared" si="11"/>
        <v>-1</v>
      </c>
      <c r="AG20" s="22">
        <f t="shared" si="6"/>
        <v>0</v>
      </c>
      <c r="AH20" s="22">
        <f t="shared" si="6"/>
        <v>0</v>
      </c>
      <c r="AI20" s="22">
        <f t="shared" si="6"/>
        <v>1</v>
      </c>
    </row>
    <row r="21" spans="1:35" x14ac:dyDescent="0.25">
      <c r="A21" s="2" t="s">
        <v>45</v>
      </c>
      <c r="B21" s="22">
        <v>1</v>
      </c>
      <c r="C21" s="23">
        <v>18</v>
      </c>
      <c r="D21" s="20"/>
      <c r="E21" s="24">
        <f t="shared" si="15"/>
        <v>17</v>
      </c>
      <c r="G21" s="22">
        <v>3</v>
      </c>
      <c r="H21" s="23">
        <v>18</v>
      </c>
      <c r="I21" s="15">
        <v>0</v>
      </c>
      <c r="J21" s="24">
        <f t="shared" si="16"/>
        <v>15</v>
      </c>
      <c r="L21" s="22">
        <f t="shared" si="12"/>
        <v>2</v>
      </c>
      <c r="M21" s="23">
        <f t="shared" si="13"/>
        <v>0</v>
      </c>
      <c r="N21" s="20">
        <f t="shared" si="14"/>
        <v>0</v>
      </c>
      <c r="O21" s="24">
        <f t="shared" si="17"/>
        <v>-2</v>
      </c>
      <c r="Q21" s="22">
        <v>3</v>
      </c>
      <c r="R21" s="23">
        <v>20</v>
      </c>
      <c r="S21" s="15">
        <v>0</v>
      </c>
      <c r="T21" s="24">
        <f t="shared" si="18"/>
        <v>17</v>
      </c>
      <c r="V21" s="22">
        <f t="shared" si="7"/>
        <v>0</v>
      </c>
      <c r="W21" s="23">
        <f t="shared" si="8"/>
        <v>2</v>
      </c>
      <c r="X21" s="20">
        <f t="shared" si="9"/>
        <v>0</v>
      </c>
      <c r="Y21" s="24">
        <f t="shared" si="10"/>
        <v>2</v>
      </c>
      <c r="AA21" s="22">
        <v>3</v>
      </c>
      <c r="AB21" s="23">
        <v>20</v>
      </c>
      <c r="AC21" s="15">
        <v>0</v>
      </c>
      <c r="AD21" s="24">
        <f t="shared" si="19"/>
        <v>17</v>
      </c>
      <c r="AF21" s="22">
        <f t="shared" si="11"/>
        <v>0</v>
      </c>
      <c r="AG21" s="22">
        <f t="shared" ref="AG21:AG40" si="20">AB21-R21</f>
        <v>0</v>
      </c>
      <c r="AH21" s="22">
        <f t="shared" ref="AH21:AH40" si="21">AC21-S21</f>
        <v>0</v>
      </c>
      <c r="AI21" s="22">
        <f t="shared" ref="AI21:AI40" si="22">AD21-T21</f>
        <v>0</v>
      </c>
    </row>
    <row r="22" spans="1:35" x14ac:dyDescent="0.25">
      <c r="A22" s="28" t="s">
        <v>46</v>
      </c>
      <c r="B22" s="22">
        <v>4.7</v>
      </c>
      <c r="C22" s="23">
        <v>53.7</v>
      </c>
      <c r="D22" s="29"/>
      <c r="E22" s="30">
        <f t="shared" si="15"/>
        <v>49</v>
      </c>
      <c r="F22" s="31"/>
      <c r="G22" s="22">
        <v>6.7</v>
      </c>
      <c r="H22" s="23">
        <v>56.7</v>
      </c>
      <c r="I22" s="32">
        <v>0</v>
      </c>
      <c r="J22" s="30">
        <f t="shared" si="16"/>
        <v>50</v>
      </c>
      <c r="K22" s="31"/>
      <c r="L22" s="22">
        <f t="shared" si="12"/>
        <v>2</v>
      </c>
      <c r="M22" s="23">
        <f t="shared" si="13"/>
        <v>3</v>
      </c>
      <c r="N22" s="29">
        <f t="shared" si="14"/>
        <v>0</v>
      </c>
      <c r="O22" s="30">
        <f t="shared" si="17"/>
        <v>1</v>
      </c>
      <c r="P22" s="31"/>
      <c r="Q22" s="22">
        <v>7</v>
      </c>
      <c r="R22" s="23">
        <v>57</v>
      </c>
      <c r="S22" s="15">
        <v>0</v>
      </c>
      <c r="T22" s="24">
        <f t="shared" si="18"/>
        <v>50</v>
      </c>
      <c r="V22" s="22">
        <f t="shared" si="7"/>
        <v>0.29999999999999982</v>
      </c>
      <c r="W22" s="23">
        <f t="shared" si="8"/>
        <v>0.29999999999999716</v>
      </c>
      <c r="X22" s="20">
        <f t="shared" si="9"/>
        <v>0</v>
      </c>
      <c r="Y22" s="24">
        <f t="shared" si="10"/>
        <v>0</v>
      </c>
      <c r="AA22" s="22">
        <v>7</v>
      </c>
      <c r="AB22" s="23">
        <v>58</v>
      </c>
      <c r="AC22" s="15">
        <v>0</v>
      </c>
      <c r="AD22" s="24">
        <f t="shared" si="19"/>
        <v>51</v>
      </c>
      <c r="AF22" s="22">
        <f t="shared" si="11"/>
        <v>0</v>
      </c>
      <c r="AG22" s="22">
        <f t="shared" si="20"/>
        <v>1</v>
      </c>
      <c r="AH22" s="22">
        <f t="shared" si="21"/>
        <v>0</v>
      </c>
      <c r="AI22" s="22">
        <f t="shared" si="22"/>
        <v>1</v>
      </c>
    </row>
    <row r="23" spans="1:35" x14ac:dyDescent="0.25">
      <c r="A23" s="28" t="s">
        <v>47</v>
      </c>
      <c r="B23" s="22">
        <v>0</v>
      </c>
      <c r="C23" s="23">
        <v>2</v>
      </c>
      <c r="D23" s="29"/>
      <c r="E23" s="30">
        <f t="shared" si="15"/>
        <v>2</v>
      </c>
      <c r="F23" s="31"/>
      <c r="G23" s="22">
        <v>0</v>
      </c>
      <c r="H23" s="23">
        <v>2</v>
      </c>
      <c r="I23" s="32">
        <v>0</v>
      </c>
      <c r="J23" s="30">
        <f t="shared" si="16"/>
        <v>2</v>
      </c>
      <c r="K23" s="31"/>
      <c r="L23" s="22">
        <f t="shared" si="12"/>
        <v>0</v>
      </c>
      <c r="M23" s="23">
        <f t="shared" si="13"/>
        <v>0</v>
      </c>
      <c r="N23" s="29">
        <f t="shared" si="14"/>
        <v>0</v>
      </c>
      <c r="O23" s="30">
        <f t="shared" si="17"/>
        <v>0</v>
      </c>
      <c r="P23" s="31"/>
      <c r="Q23" s="22">
        <v>0</v>
      </c>
      <c r="R23" s="23">
        <v>2</v>
      </c>
      <c r="S23" s="15">
        <v>0</v>
      </c>
      <c r="T23" s="24">
        <f t="shared" si="18"/>
        <v>2</v>
      </c>
      <c r="V23" s="22">
        <f t="shared" si="7"/>
        <v>0</v>
      </c>
      <c r="W23" s="23">
        <f t="shared" si="8"/>
        <v>0</v>
      </c>
      <c r="X23" s="20">
        <f t="shared" si="9"/>
        <v>0</v>
      </c>
      <c r="Y23" s="24">
        <f t="shared" si="10"/>
        <v>0</v>
      </c>
      <c r="AA23" s="22">
        <v>0</v>
      </c>
      <c r="AB23" s="23">
        <v>2</v>
      </c>
      <c r="AC23" s="15">
        <v>0</v>
      </c>
      <c r="AD23" s="24">
        <f t="shared" si="19"/>
        <v>2</v>
      </c>
      <c r="AF23" s="22">
        <f t="shared" si="11"/>
        <v>0</v>
      </c>
      <c r="AG23" s="22">
        <f t="shared" si="20"/>
        <v>0</v>
      </c>
      <c r="AH23" s="22">
        <f t="shared" si="21"/>
        <v>0</v>
      </c>
      <c r="AI23" s="22">
        <f t="shared" si="22"/>
        <v>0</v>
      </c>
    </row>
    <row r="24" spans="1:35" x14ac:dyDescent="0.25">
      <c r="A24" s="2" t="s">
        <v>48</v>
      </c>
      <c r="B24" s="22">
        <v>107.45</v>
      </c>
      <c r="C24" s="23">
        <v>135.44999999999999</v>
      </c>
      <c r="D24" s="20"/>
      <c r="E24" s="24">
        <f t="shared" si="15"/>
        <v>27.999999999999986</v>
      </c>
      <c r="G24" s="22">
        <v>110.45</v>
      </c>
      <c r="H24" s="23">
        <v>137.44999999999999</v>
      </c>
      <c r="I24" s="15">
        <v>0</v>
      </c>
      <c r="J24" s="24">
        <f t="shared" si="16"/>
        <v>26.999999999999986</v>
      </c>
      <c r="L24" s="22">
        <f t="shared" si="12"/>
        <v>3</v>
      </c>
      <c r="M24" s="23">
        <f t="shared" si="13"/>
        <v>2</v>
      </c>
      <c r="N24" s="20">
        <f t="shared" si="14"/>
        <v>0</v>
      </c>
      <c r="O24" s="24">
        <f t="shared" si="17"/>
        <v>-1</v>
      </c>
      <c r="Q24" s="22">
        <v>108.95</v>
      </c>
      <c r="R24" s="23">
        <v>135.94999999999999</v>
      </c>
      <c r="S24" s="15">
        <v>0</v>
      </c>
      <c r="T24" s="24">
        <f t="shared" si="18"/>
        <v>26.999999999999986</v>
      </c>
      <c r="V24" s="22">
        <f t="shared" si="7"/>
        <v>-1.5</v>
      </c>
      <c r="W24" s="23">
        <f t="shared" si="8"/>
        <v>-1.5</v>
      </c>
      <c r="X24" s="20">
        <f t="shared" si="9"/>
        <v>0</v>
      </c>
      <c r="Y24" s="24">
        <f t="shared" si="10"/>
        <v>0</v>
      </c>
      <c r="AA24" s="22">
        <v>108.7</v>
      </c>
      <c r="AB24" s="23">
        <v>139.30000000000001</v>
      </c>
      <c r="AC24" s="15">
        <v>0</v>
      </c>
      <c r="AD24" s="24">
        <f t="shared" si="19"/>
        <v>30.600000000000009</v>
      </c>
      <c r="AF24" s="22">
        <f t="shared" si="11"/>
        <v>-0.25</v>
      </c>
      <c r="AG24" s="22">
        <f t="shared" si="20"/>
        <v>3.3500000000000227</v>
      </c>
      <c r="AH24" s="22">
        <f t="shared" si="21"/>
        <v>0</v>
      </c>
      <c r="AI24" s="22">
        <f t="shared" si="22"/>
        <v>3.6000000000000227</v>
      </c>
    </row>
    <row r="25" spans="1:35" x14ac:dyDescent="0.25">
      <c r="A25" s="2" t="s">
        <v>49</v>
      </c>
      <c r="B25" s="22">
        <v>0</v>
      </c>
      <c r="C25" s="23">
        <v>12</v>
      </c>
      <c r="D25" s="20"/>
      <c r="E25" s="24">
        <f t="shared" si="15"/>
        <v>12</v>
      </c>
      <c r="G25" s="22">
        <v>1</v>
      </c>
      <c r="H25" s="23">
        <v>12</v>
      </c>
      <c r="I25" s="15">
        <v>0</v>
      </c>
      <c r="J25" s="24">
        <f t="shared" si="16"/>
        <v>11</v>
      </c>
      <c r="L25" s="22">
        <f t="shared" si="12"/>
        <v>1</v>
      </c>
      <c r="M25" s="23">
        <f t="shared" si="13"/>
        <v>0</v>
      </c>
      <c r="N25" s="20">
        <f t="shared" si="14"/>
        <v>0</v>
      </c>
      <c r="O25" s="24">
        <f t="shared" si="17"/>
        <v>-1</v>
      </c>
      <c r="Q25" s="22">
        <v>1</v>
      </c>
      <c r="R25" s="23">
        <v>13</v>
      </c>
      <c r="S25" s="15">
        <v>0</v>
      </c>
      <c r="T25" s="24">
        <f t="shared" si="18"/>
        <v>12</v>
      </c>
      <c r="V25" s="22">
        <f t="shared" si="7"/>
        <v>0</v>
      </c>
      <c r="W25" s="23">
        <f t="shared" si="8"/>
        <v>1</v>
      </c>
      <c r="X25" s="20">
        <f t="shared" si="9"/>
        <v>0</v>
      </c>
      <c r="Y25" s="24">
        <f t="shared" si="10"/>
        <v>1</v>
      </c>
      <c r="AA25" s="22">
        <v>1</v>
      </c>
      <c r="AB25" s="23">
        <v>14</v>
      </c>
      <c r="AC25" s="15">
        <v>0</v>
      </c>
      <c r="AD25" s="24">
        <f t="shared" si="19"/>
        <v>13</v>
      </c>
      <c r="AF25" s="22">
        <f t="shared" si="11"/>
        <v>0</v>
      </c>
      <c r="AG25" s="22">
        <f t="shared" si="20"/>
        <v>1</v>
      </c>
      <c r="AH25" s="22">
        <f t="shared" si="21"/>
        <v>0</v>
      </c>
      <c r="AI25" s="22">
        <f t="shared" si="22"/>
        <v>1</v>
      </c>
    </row>
    <row r="26" spans="1:35" x14ac:dyDescent="0.25">
      <c r="A26" s="2" t="s">
        <v>50</v>
      </c>
      <c r="B26" s="22">
        <v>0</v>
      </c>
      <c r="C26" s="23">
        <v>461.3</v>
      </c>
      <c r="D26" s="20"/>
      <c r="E26" s="24">
        <f t="shared" si="15"/>
        <v>461.3</v>
      </c>
      <c r="G26" s="22">
        <v>0</v>
      </c>
      <c r="H26" s="23">
        <v>467.1</v>
      </c>
      <c r="I26" s="15">
        <v>0</v>
      </c>
      <c r="J26" s="24">
        <f t="shared" si="16"/>
        <v>467.1</v>
      </c>
      <c r="L26" s="22">
        <f t="shared" si="12"/>
        <v>0</v>
      </c>
      <c r="M26" s="23">
        <f t="shared" si="13"/>
        <v>5.8000000000000114</v>
      </c>
      <c r="N26" s="20">
        <f t="shared" si="14"/>
        <v>0</v>
      </c>
      <c r="O26" s="24">
        <f t="shared" si="17"/>
        <v>5.8000000000000114</v>
      </c>
      <c r="Q26" s="22">
        <v>0</v>
      </c>
      <c r="R26" s="23">
        <v>488.1</v>
      </c>
      <c r="S26" s="15">
        <v>0</v>
      </c>
      <c r="T26" s="24">
        <f t="shared" si="18"/>
        <v>488.1</v>
      </c>
      <c r="V26" s="22">
        <f t="shared" si="7"/>
        <v>0</v>
      </c>
      <c r="W26" s="23">
        <f t="shared" si="8"/>
        <v>21</v>
      </c>
      <c r="X26" s="20">
        <f t="shared" si="9"/>
        <v>0</v>
      </c>
      <c r="Y26" s="24">
        <f t="shared" si="10"/>
        <v>21</v>
      </c>
      <c r="AA26" s="22">
        <v>0</v>
      </c>
      <c r="AB26" s="23">
        <v>497.1</v>
      </c>
      <c r="AC26" s="15">
        <v>0</v>
      </c>
      <c r="AD26" s="24">
        <f t="shared" si="19"/>
        <v>497.1</v>
      </c>
      <c r="AF26" s="22">
        <f t="shared" si="11"/>
        <v>0</v>
      </c>
      <c r="AG26" s="22">
        <f t="shared" si="20"/>
        <v>9</v>
      </c>
      <c r="AH26" s="22">
        <f t="shared" si="21"/>
        <v>0</v>
      </c>
      <c r="AI26" s="22">
        <f t="shared" si="22"/>
        <v>9</v>
      </c>
    </row>
    <row r="27" spans="1:35" x14ac:dyDescent="0.25">
      <c r="A27" s="2" t="s">
        <v>51</v>
      </c>
      <c r="B27" s="22">
        <f>2+3+5.5+2+1+1+4+3+4+6+1+3.5+0.75</f>
        <v>36.75</v>
      </c>
      <c r="C27" s="23">
        <v>54.75</v>
      </c>
      <c r="D27" s="20"/>
      <c r="E27" s="24">
        <f t="shared" si="15"/>
        <v>18</v>
      </c>
      <c r="G27" s="22">
        <v>36.75</v>
      </c>
      <c r="H27" s="23">
        <v>54.75</v>
      </c>
      <c r="I27" s="15">
        <v>0</v>
      </c>
      <c r="J27" s="24">
        <f t="shared" si="16"/>
        <v>18</v>
      </c>
      <c r="L27" s="22">
        <f t="shared" si="12"/>
        <v>0</v>
      </c>
      <c r="M27" s="23">
        <f t="shared" si="13"/>
        <v>0</v>
      </c>
      <c r="N27" s="20">
        <f t="shared" si="14"/>
        <v>0</v>
      </c>
      <c r="O27" s="24">
        <f t="shared" si="17"/>
        <v>0</v>
      </c>
      <c r="Q27" s="22">
        <v>37</v>
      </c>
      <c r="R27" s="23">
        <v>55</v>
      </c>
      <c r="S27" s="15">
        <v>0</v>
      </c>
      <c r="T27" s="24">
        <f t="shared" si="18"/>
        <v>18</v>
      </c>
      <c r="V27" s="22">
        <f t="shared" si="7"/>
        <v>0.25</v>
      </c>
      <c r="W27" s="23">
        <f t="shared" si="8"/>
        <v>0.25</v>
      </c>
      <c r="X27" s="20">
        <f t="shared" si="9"/>
        <v>0</v>
      </c>
      <c r="Y27" s="24">
        <f t="shared" si="10"/>
        <v>0</v>
      </c>
      <c r="AA27" s="22">
        <v>37</v>
      </c>
      <c r="AB27" s="23">
        <v>55</v>
      </c>
      <c r="AC27" s="15">
        <v>0</v>
      </c>
      <c r="AD27" s="24">
        <f t="shared" si="19"/>
        <v>18</v>
      </c>
      <c r="AF27" s="22">
        <f t="shared" si="11"/>
        <v>0</v>
      </c>
      <c r="AG27" s="22">
        <f t="shared" si="20"/>
        <v>0</v>
      </c>
      <c r="AH27" s="22">
        <f t="shared" si="21"/>
        <v>0</v>
      </c>
      <c r="AI27" s="22">
        <f t="shared" si="22"/>
        <v>0</v>
      </c>
    </row>
    <row r="28" spans="1:35" x14ac:dyDescent="0.25">
      <c r="A28" s="2" t="s">
        <v>52</v>
      </c>
      <c r="B28" s="22">
        <v>4</v>
      </c>
      <c r="C28" s="23">
        <v>5</v>
      </c>
      <c r="D28" s="20"/>
      <c r="E28" s="24">
        <f t="shared" si="15"/>
        <v>1</v>
      </c>
      <c r="G28" s="22">
        <v>4</v>
      </c>
      <c r="H28" s="23">
        <v>5</v>
      </c>
      <c r="I28" s="15">
        <v>0</v>
      </c>
      <c r="J28" s="24">
        <f t="shared" si="16"/>
        <v>1</v>
      </c>
      <c r="L28" s="22">
        <f t="shared" si="12"/>
        <v>0</v>
      </c>
      <c r="M28" s="23">
        <f t="shared" si="13"/>
        <v>0</v>
      </c>
      <c r="N28" s="20">
        <f t="shared" si="14"/>
        <v>0</v>
      </c>
      <c r="O28" s="24">
        <f t="shared" si="17"/>
        <v>0</v>
      </c>
      <c r="Q28" s="22">
        <v>4</v>
      </c>
      <c r="R28" s="23">
        <v>5</v>
      </c>
      <c r="S28" s="15">
        <v>0</v>
      </c>
      <c r="T28" s="24">
        <f t="shared" si="18"/>
        <v>1</v>
      </c>
      <c r="V28" s="22">
        <f t="shared" si="7"/>
        <v>0</v>
      </c>
      <c r="W28" s="23">
        <f t="shared" si="8"/>
        <v>0</v>
      </c>
      <c r="X28" s="20">
        <f t="shared" si="9"/>
        <v>0</v>
      </c>
      <c r="Y28" s="24">
        <f t="shared" si="10"/>
        <v>0</v>
      </c>
      <c r="AA28" s="22">
        <v>4</v>
      </c>
      <c r="AB28" s="23">
        <v>5</v>
      </c>
      <c r="AC28" s="15">
        <v>0</v>
      </c>
      <c r="AD28" s="24">
        <f t="shared" si="19"/>
        <v>1</v>
      </c>
      <c r="AF28" s="22">
        <f t="shared" si="11"/>
        <v>0</v>
      </c>
      <c r="AG28" s="22">
        <f t="shared" si="20"/>
        <v>0</v>
      </c>
      <c r="AH28" s="22">
        <f t="shared" si="21"/>
        <v>0</v>
      </c>
      <c r="AI28" s="22">
        <f t="shared" si="22"/>
        <v>0</v>
      </c>
    </row>
    <row r="29" spans="1:35" x14ac:dyDescent="0.25">
      <c r="A29" s="2" t="s">
        <v>66</v>
      </c>
      <c r="B29" s="22">
        <v>1</v>
      </c>
      <c r="C29" s="23">
        <v>3</v>
      </c>
      <c r="D29" s="20"/>
      <c r="E29" s="24">
        <f t="shared" si="15"/>
        <v>2</v>
      </c>
      <c r="G29" s="22">
        <v>1</v>
      </c>
      <c r="H29" s="23">
        <v>3</v>
      </c>
      <c r="I29" s="15">
        <v>0</v>
      </c>
      <c r="J29" s="24">
        <f t="shared" si="16"/>
        <v>2</v>
      </c>
      <c r="L29" s="22">
        <f t="shared" si="12"/>
        <v>0</v>
      </c>
      <c r="M29" s="23">
        <f t="shared" si="13"/>
        <v>0</v>
      </c>
      <c r="N29" s="20">
        <f t="shared" si="14"/>
        <v>0</v>
      </c>
      <c r="O29" s="24">
        <f t="shared" si="17"/>
        <v>0</v>
      </c>
      <c r="Q29" s="22">
        <v>1</v>
      </c>
      <c r="R29" s="23">
        <v>3</v>
      </c>
      <c r="S29" s="15">
        <v>0</v>
      </c>
      <c r="T29" s="24">
        <f t="shared" si="18"/>
        <v>2</v>
      </c>
      <c r="V29" s="22">
        <f t="shared" si="7"/>
        <v>0</v>
      </c>
      <c r="W29" s="23">
        <f t="shared" si="8"/>
        <v>0</v>
      </c>
      <c r="X29" s="20">
        <f t="shared" si="9"/>
        <v>0</v>
      </c>
      <c r="Y29" s="24">
        <f t="shared" si="10"/>
        <v>0</v>
      </c>
      <c r="AA29" s="22">
        <v>1</v>
      </c>
      <c r="AB29" s="23">
        <v>3</v>
      </c>
      <c r="AC29" s="15">
        <v>0</v>
      </c>
      <c r="AD29" s="24">
        <f t="shared" si="19"/>
        <v>2</v>
      </c>
      <c r="AF29" s="22">
        <f t="shared" si="11"/>
        <v>0</v>
      </c>
      <c r="AG29" s="22">
        <f t="shared" si="20"/>
        <v>0</v>
      </c>
      <c r="AH29" s="22">
        <f t="shared" si="21"/>
        <v>0</v>
      </c>
      <c r="AI29" s="22">
        <f t="shared" si="22"/>
        <v>0</v>
      </c>
    </row>
    <row r="30" spans="1:35" x14ac:dyDescent="0.25">
      <c r="A30" s="2" t="s">
        <v>53</v>
      </c>
      <c r="B30" s="22">
        <v>65.650000000000006</v>
      </c>
      <c r="C30" s="23">
        <v>74.650000000000006</v>
      </c>
      <c r="D30" s="20"/>
      <c r="E30" s="24">
        <f t="shared" si="15"/>
        <v>9</v>
      </c>
      <c r="G30" s="22">
        <v>65</v>
      </c>
      <c r="H30" s="23">
        <v>75</v>
      </c>
      <c r="I30" s="15">
        <v>0</v>
      </c>
      <c r="J30" s="24">
        <f t="shared" si="16"/>
        <v>10</v>
      </c>
      <c r="L30" s="22">
        <f t="shared" si="12"/>
        <v>-0.65000000000000568</v>
      </c>
      <c r="M30" s="23">
        <f t="shared" si="13"/>
        <v>0.34999999999999432</v>
      </c>
      <c r="N30" s="20">
        <f t="shared" si="14"/>
        <v>0</v>
      </c>
      <c r="O30" s="24">
        <f t="shared" si="17"/>
        <v>1</v>
      </c>
      <c r="Q30" s="22">
        <v>98.15</v>
      </c>
      <c r="R30" s="23">
        <v>110.15</v>
      </c>
      <c r="S30" s="15">
        <v>0</v>
      </c>
      <c r="T30" s="24">
        <f t="shared" si="18"/>
        <v>12</v>
      </c>
      <c r="V30" s="22">
        <f t="shared" si="7"/>
        <v>33.150000000000006</v>
      </c>
      <c r="W30" s="23">
        <f t="shared" si="8"/>
        <v>35.150000000000006</v>
      </c>
      <c r="X30" s="20">
        <f t="shared" si="9"/>
        <v>0</v>
      </c>
      <c r="Y30" s="24">
        <f t="shared" si="10"/>
        <v>2</v>
      </c>
      <c r="AA30" s="22">
        <v>99.5</v>
      </c>
      <c r="AB30" s="23">
        <v>109.5</v>
      </c>
      <c r="AC30" s="15">
        <v>0</v>
      </c>
      <c r="AD30" s="24">
        <f t="shared" si="19"/>
        <v>10</v>
      </c>
      <c r="AF30" s="22">
        <f t="shared" si="11"/>
        <v>1.3499999999999943</v>
      </c>
      <c r="AG30" s="22">
        <f t="shared" si="20"/>
        <v>-0.65000000000000568</v>
      </c>
      <c r="AH30" s="22">
        <f t="shared" si="21"/>
        <v>0</v>
      </c>
      <c r="AI30" s="22">
        <f t="shared" si="22"/>
        <v>-2</v>
      </c>
    </row>
    <row r="31" spans="1:35" x14ac:dyDescent="0.25">
      <c r="A31" s="2" t="s">
        <v>27</v>
      </c>
      <c r="B31" s="22">
        <v>101.55</v>
      </c>
      <c r="C31" s="23">
        <v>137.55000000000001</v>
      </c>
      <c r="D31" s="20"/>
      <c r="E31" s="24">
        <f t="shared" si="15"/>
        <v>36.000000000000014</v>
      </c>
      <c r="G31" s="22">
        <v>105.2</v>
      </c>
      <c r="H31" s="23">
        <v>140.19999999999999</v>
      </c>
      <c r="I31" s="15">
        <v>0</v>
      </c>
      <c r="J31" s="24">
        <f t="shared" si="16"/>
        <v>34.999999999999986</v>
      </c>
      <c r="L31" s="22">
        <f t="shared" si="12"/>
        <v>3.6500000000000057</v>
      </c>
      <c r="M31" s="23">
        <f t="shared" si="13"/>
        <v>2.6499999999999773</v>
      </c>
      <c r="N31" s="20">
        <f t="shared" si="14"/>
        <v>0</v>
      </c>
      <c r="O31" s="24">
        <f t="shared" si="17"/>
        <v>-1.0000000000000284</v>
      </c>
      <c r="Q31" s="22">
        <v>106.85</v>
      </c>
      <c r="R31" s="23">
        <v>144.85</v>
      </c>
      <c r="S31" s="15">
        <v>0</v>
      </c>
      <c r="T31" s="24">
        <f t="shared" si="18"/>
        <v>38</v>
      </c>
      <c r="V31" s="22">
        <f t="shared" si="7"/>
        <v>1.6499999999999915</v>
      </c>
      <c r="W31" s="23">
        <f t="shared" si="8"/>
        <v>4.6500000000000057</v>
      </c>
      <c r="X31" s="20">
        <f t="shared" si="9"/>
        <v>0</v>
      </c>
      <c r="Y31" s="24">
        <f t="shared" si="10"/>
        <v>3.0000000000000142</v>
      </c>
      <c r="AA31" s="22">
        <v>106.85</v>
      </c>
      <c r="AB31" s="23">
        <v>144.85</v>
      </c>
      <c r="AC31" s="15">
        <v>0</v>
      </c>
      <c r="AD31" s="24">
        <f t="shared" si="19"/>
        <v>38</v>
      </c>
      <c r="AF31" s="22">
        <f t="shared" si="11"/>
        <v>0</v>
      </c>
      <c r="AG31" s="22">
        <f t="shared" si="20"/>
        <v>0</v>
      </c>
      <c r="AH31" s="22">
        <f t="shared" si="21"/>
        <v>0</v>
      </c>
      <c r="AI31" s="22">
        <f t="shared" si="22"/>
        <v>0</v>
      </c>
    </row>
    <row r="32" spans="1:35" x14ac:dyDescent="0.25">
      <c r="A32" s="2" t="s">
        <v>54</v>
      </c>
      <c r="B32" s="22">
        <v>1.6</v>
      </c>
      <c r="C32" s="23">
        <v>4.5999999999999996</v>
      </c>
      <c r="D32" s="20"/>
      <c r="E32" s="24">
        <f t="shared" si="15"/>
        <v>2.9999999999999996</v>
      </c>
      <c r="G32" s="22">
        <v>0.6</v>
      </c>
      <c r="H32" s="23">
        <v>4.5999999999999996</v>
      </c>
      <c r="I32" s="15">
        <v>0</v>
      </c>
      <c r="J32" s="24">
        <f t="shared" si="16"/>
        <v>3.9999999999999996</v>
      </c>
      <c r="L32" s="22">
        <f t="shared" si="12"/>
        <v>-1</v>
      </c>
      <c r="M32" s="23">
        <f t="shared" si="13"/>
        <v>0</v>
      </c>
      <c r="N32" s="20">
        <f t="shared" si="14"/>
        <v>0</v>
      </c>
      <c r="O32" s="24">
        <f t="shared" si="17"/>
        <v>1</v>
      </c>
      <c r="Q32" s="22">
        <v>0.6</v>
      </c>
      <c r="R32" s="23">
        <v>4.5999999999999996</v>
      </c>
      <c r="S32" s="15">
        <v>0</v>
      </c>
      <c r="T32" s="24">
        <f t="shared" si="18"/>
        <v>3.9999999999999996</v>
      </c>
      <c r="V32" s="22">
        <f t="shared" si="7"/>
        <v>0</v>
      </c>
      <c r="W32" s="23">
        <f t="shared" si="8"/>
        <v>0</v>
      </c>
      <c r="X32" s="20">
        <f t="shared" si="9"/>
        <v>0</v>
      </c>
      <c r="Y32" s="24">
        <f t="shared" si="10"/>
        <v>0</v>
      </c>
      <c r="AA32" s="22">
        <v>1</v>
      </c>
      <c r="AB32" s="23">
        <v>5</v>
      </c>
      <c r="AC32" s="15">
        <v>0</v>
      </c>
      <c r="AD32" s="24">
        <f t="shared" si="19"/>
        <v>4</v>
      </c>
      <c r="AF32" s="22">
        <f t="shared" si="11"/>
        <v>0.4</v>
      </c>
      <c r="AG32" s="22">
        <f t="shared" si="20"/>
        <v>0.40000000000000036</v>
      </c>
      <c r="AH32" s="22">
        <f t="shared" si="21"/>
        <v>0</v>
      </c>
      <c r="AI32" s="22">
        <f t="shared" si="22"/>
        <v>0</v>
      </c>
    </row>
    <row r="33" spans="1:35" x14ac:dyDescent="0.25">
      <c r="A33" s="2" t="s">
        <v>55</v>
      </c>
      <c r="B33" s="22">
        <v>4.5</v>
      </c>
      <c r="C33" s="23">
        <v>34.5</v>
      </c>
      <c r="D33" s="20"/>
      <c r="E33" s="24">
        <f t="shared" si="15"/>
        <v>30</v>
      </c>
      <c r="G33" s="22">
        <v>3.5</v>
      </c>
      <c r="H33" s="23">
        <v>33.5</v>
      </c>
      <c r="I33" s="15">
        <v>0</v>
      </c>
      <c r="J33" s="24">
        <f t="shared" si="16"/>
        <v>30</v>
      </c>
      <c r="L33" s="22">
        <f t="shared" si="12"/>
        <v>-1</v>
      </c>
      <c r="M33" s="23">
        <f t="shared" si="13"/>
        <v>-1</v>
      </c>
      <c r="N33" s="20">
        <f t="shared" si="14"/>
        <v>0</v>
      </c>
      <c r="O33" s="24">
        <f t="shared" si="17"/>
        <v>0</v>
      </c>
      <c r="Q33" s="22">
        <v>3.5</v>
      </c>
      <c r="R33" s="23">
        <v>34.5</v>
      </c>
      <c r="S33" s="15">
        <v>0</v>
      </c>
      <c r="T33" s="24">
        <f t="shared" si="18"/>
        <v>31</v>
      </c>
      <c r="V33" s="22">
        <f t="shared" si="7"/>
        <v>0</v>
      </c>
      <c r="W33" s="23">
        <f t="shared" si="8"/>
        <v>1</v>
      </c>
      <c r="X33" s="20">
        <f t="shared" si="9"/>
        <v>0</v>
      </c>
      <c r="Y33" s="24">
        <f t="shared" si="10"/>
        <v>1</v>
      </c>
      <c r="AA33" s="22">
        <v>3.5</v>
      </c>
      <c r="AB33" s="23">
        <v>34.5</v>
      </c>
      <c r="AC33" s="15">
        <v>0</v>
      </c>
      <c r="AD33" s="24">
        <f t="shared" si="19"/>
        <v>31</v>
      </c>
      <c r="AF33" s="22">
        <f t="shared" si="11"/>
        <v>0</v>
      </c>
      <c r="AG33" s="22">
        <f t="shared" si="20"/>
        <v>0</v>
      </c>
      <c r="AH33" s="22">
        <f t="shared" si="21"/>
        <v>0</v>
      </c>
      <c r="AI33" s="22">
        <f t="shared" si="22"/>
        <v>0</v>
      </c>
    </row>
    <row r="34" spans="1:35" x14ac:dyDescent="0.25">
      <c r="A34" s="2" t="s">
        <v>56</v>
      </c>
      <c r="B34" s="22">
        <f>1+1.5+3+13+1+28+5+9+1+21.5+9</f>
        <v>93</v>
      </c>
      <c r="C34" s="23">
        <v>598</v>
      </c>
      <c r="D34" s="23">
        <v>479</v>
      </c>
      <c r="E34" s="24">
        <f>C34-B34-D34</f>
        <v>26</v>
      </c>
      <c r="G34" s="22">
        <v>92</v>
      </c>
      <c r="H34" s="23">
        <v>606</v>
      </c>
      <c r="I34" s="23">
        <v>486</v>
      </c>
      <c r="J34" s="24">
        <f>H34-G34-I34</f>
        <v>28</v>
      </c>
      <c r="L34" s="22">
        <f t="shared" si="12"/>
        <v>-1</v>
      </c>
      <c r="M34" s="23">
        <f t="shared" si="13"/>
        <v>8</v>
      </c>
      <c r="N34" s="23">
        <f t="shared" si="14"/>
        <v>7</v>
      </c>
      <c r="O34" s="24">
        <f>M34-L34-N34</f>
        <v>2</v>
      </c>
      <c r="Q34" s="22">
        <v>65.099999999999994</v>
      </c>
      <c r="R34" s="23">
        <v>583.1</v>
      </c>
      <c r="S34" s="23">
        <v>492</v>
      </c>
      <c r="T34" s="24">
        <f>R34-Q34-S34</f>
        <v>26</v>
      </c>
      <c r="V34" s="22">
        <f t="shared" si="7"/>
        <v>-26.900000000000006</v>
      </c>
      <c r="W34" s="23">
        <f t="shared" si="8"/>
        <v>-22.899999999999977</v>
      </c>
      <c r="X34" s="23">
        <f t="shared" si="9"/>
        <v>6</v>
      </c>
      <c r="Y34" s="24">
        <f t="shared" si="10"/>
        <v>-2</v>
      </c>
      <c r="AA34" s="22">
        <v>65.099999999999994</v>
      </c>
      <c r="AB34" s="23">
        <v>583.1</v>
      </c>
      <c r="AC34" s="23">
        <v>492</v>
      </c>
      <c r="AD34" s="24">
        <f>AB34-AA34-AC34</f>
        <v>26</v>
      </c>
      <c r="AF34" s="22">
        <f t="shared" si="11"/>
        <v>0</v>
      </c>
      <c r="AG34" s="22">
        <f t="shared" si="20"/>
        <v>0</v>
      </c>
      <c r="AH34" s="22">
        <f t="shared" si="21"/>
        <v>0</v>
      </c>
      <c r="AI34" s="22">
        <f t="shared" si="22"/>
        <v>0</v>
      </c>
    </row>
    <row r="35" spans="1:35" x14ac:dyDescent="0.25">
      <c r="A35" s="2" t="s">
        <v>57</v>
      </c>
      <c r="B35" s="22">
        <v>1</v>
      </c>
      <c r="C35" s="23">
        <v>17</v>
      </c>
      <c r="D35" s="20"/>
      <c r="E35" s="24">
        <f t="shared" ref="E35:E40" si="23">C35-B35</f>
        <v>16</v>
      </c>
      <c r="G35" s="22">
        <v>2</v>
      </c>
      <c r="H35" s="23">
        <v>17</v>
      </c>
      <c r="I35" s="15">
        <v>0</v>
      </c>
      <c r="J35" s="24">
        <f t="shared" ref="J35:J40" si="24">H35-G35</f>
        <v>15</v>
      </c>
      <c r="L35" s="22">
        <f t="shared" si="12"/>
        <v>1</v>
      </c>
      <c r="M35" s="23">
        <f t="shared" si="13"/>
        <v>0</v>
      </c>
      <c r="N35" s="20">
        <f t="shared" si="14"/>
        <v>0</v>
      </c>
      <c r="O35" s="24">
        <f t="shared" ref="O35:O40" si="25">M35-L35</f>
        <v>-1</v>
      </c>
      <c r="Q35" s="22">
        <v>2</v>
      </c>
      <c r="R35" s="23">
        <v>17</v>
      </c>
      <c r="S35" s="15">
        <v>0</v>
      </c>
      <c r="T35" s="24">
        <f t="shared" ref="T35:T40" si="26">R35-Q35</f>
        <v>15</v>
      </c>
      <c r="V35" s="22">
        <f t="shared" si="7"/>
        <v>0</v>
      </c>
      <c r="W35" s="23">
        <f t="shared" si="8"/>
        <v>0</v>
      </c>
      <c r="X35" s="20">
        <f t="shared" si="9"/>
        <v>0</v>
      </c>
      <c r="Y35" s="24">
        <f t="shared" si="10"/>
        <v>0</v>
      </c>
      <c r="AA35" s="22">
        <v>1</v>
      </c>
      <c r="AB35" s="23">
        <v>17</v>
      </c>
      <c r="AC35" s="15">
        <v>0</v>
      </c>
      <c r="AD35" s="24">
        <f t="shared" ref="AD35:AD40" si="27">AB35-AA35</f>
        <v>16</v>
      </c>
      <c r="AF35" s="22">
        <f t="shared" si="11"/>
        <v>-1</v>
      </c>
      <c r="AG35" s="22">
        <f t="shared" si="20"/>
        <v>0</v>
      </c>
      <c r="AH35" s="22">
        <f t="shared" si="21"/>
        <v>0</v>
      </c>
      <c r="AI35" s="22">
        <f t="shared" si="22"/>
        <v>1</v>
      </c>
    </row>
    <row r="36" spans="1:35" x14ac:dyDescent="0.25">
      <c r="A36" s="2" t="s">
        <v>58</v>
      </c>
      <c r="B36" s="22">
        <v>1</v>
      </c>
      <c r="C36" s="23">
        <v>12</v>
      </c>
      <c r="D36" s="20"/>
      <c r="E36" s="24">
        <f t="shared" si="23"/>
        <v>11</v>
      </c>
      <c r="G36" s="22">
        <v>2</v>
      </c>
      <c r="H36" s="23">
        <v>13</v>
      </c>
      <c r="I36" s="15">
        <v>0</v>
      </c>
      <c r="J36" s="24">
        <f t="shared" si="24"/>
        <v>11</v>
      </c>
      <c r="L36" s="22">
        <f t="shared" si="12"/>
        <v>1</v>
      </c>
      <c r="M36" s="23">
        <f t="shared" si="13"/>
        <v>1</v>
      </c>
      <c r="N36" s="20">
        <f t="shared" si="14"/>
        <v>0</v>
      </c>
      <c r="O36" s="24">
        <f t="shared" si="25"/>
        <v>0</v>
      </c>
      <c r="Q36" s="22">
        <v>2</v>
      </c>
      <c r="R36" s="23">
        <v>13</v>
      </c>
      <c r="S36" s="15">
        <v>0</v>
      </c>
      <c r="T36" s="24">
        <f t="shared" si="26"/>
        <v>11</v>
      </c>
      <c r="V36" s="22">
        <f t="shared" si="7"/>
        <v>0</v>
      </c>
      <c r="W36" s="23">
        <f t="shared" si="8"/>
        <v>0</v>
      </c>
      <c r="X36" s="20">
        <f t="shared" si="9"/>
        <v>0</v>
      </c>
      <c r="Y36" s="24">
        <f t="shared" si="10"/>
        <v>0</v>
      </c>
      <c r="AA36" s="22">
        <v>2</v>
      </c>
      <c r="AB36" s="23">
        <v>13</v>
      </c>
      <c r="AC36" s="15">
        <v>0</v>
      </c>
      <c r="AD36" s="24">
        <f t="shared" si="27"/>
        <v>11</v>
      </c>
      <c r="AF36" s="22">
        <f t="shared" si="11"/>
        <v>0</v>
      </c>
      <c r="AG36" s="22">
        <f t="shared" si="20"/>
        <v>0</v>
      </c>
      <c r="AH36" s="22">
        <f t="shared" si="21"/>
        <v>0</v>
      </c>
      <c r="AI36" s="22">
        <f t="shared" si="22"/>
        <v>0</v>
      </c>
    </row>
    <row r="37" spans="1:35" x14ac:dyDescent="0.25">
      <c r="A37" s="2" t="s">
        <v>28</v>
      </c>
      <c r="B37" s="22">
        <v>38</v>
      </c>
      <c r="C37" s="23">
        <v>229</v>
      </c>
      <c r="D37" s="20"/>
      <c r="E37" s="24">
        <f t="shared" si="23"/>
        <v>191</v>
      </c>
      <c r="G37" s="22">
        <v>39</v>
      </c>
      <c r="H37" s="23">
        <v>235</v>
      </c>
      <c r="I37" s="15">
        <v>0</v>
      </c>
      <c r="J37" s="24">
        <f t="shared" si="24"/>
        <v>196</v>
      </c>
      <c r="L37" s="22">
        <f t="shared" si="12"/>
        <v>1</v>
      </c>
      <c r="M37" s="23">
        <f t="shared" si="13"/>
        <v>6</v>
      </c>
      <c r="N37" s="20">
        <f t="shared" si="14"/>
        <v>0</v>
      </c>
      <c r="O37" s="24">
        <f t="shared" si="25"/>
        <v>5</v>
      </c>
      <c r="Q37" s="22">
        <v>38</v>
      </c>
      <c r="R37" s="23">
        <v>245</v>
      </c>
      <c r="S37" s="15">
        <v>0</v>
      </c>
      <c r="T37" s="24">
        <f t="shared" si="26"/>
        <v>207</v>
      </c>
      <c r="V37" s="22">
        <f t="shared" si="7"/>
        <v>-1</v>
      </c>
      <c r="W37" s="23">
        <f t="shared" si="8"/>
        <v>10</v>
      </c>
      <c r="X37" s="20">
        <f t="shared" si="9"/>
        <v>0</v>
      </c>
      <c r="Y37" s="24">
        <f t="shared" si="10"/>
        <v>11</v>
      </c>
      <c r="AA37" s="22">
        <v>38</v>
      </c>
      <c r="AB37" s="23">
        <v>245</v>
      </c>
      <c r="AC37" s="15">
        <v>0</v>
      </c>
      <c r="AD37" s="24">
        <f t="shared" si="27"/>
        <v>207</v>
      </c>
      <c r="AF37" s="22">
        <f t="shared" si="11"/>
        <v>0</v>
      </c>
      <c r="AG37" s="22">
        <f t="shared" si="20"/>
        <v>0</v>
      </c>
      <c r="AH37" s="22">
        <f t="shared" si="21"/>
        <v>0</v>
      </c>
      <c r="AI37" s="22">
        <f t="shared" si="22"/>
        <v>0</v>
      </c>
    </row>
    <row r="38" spans="1:35" x14ac:dyDescent="0.25">
      <c r="A38" s="2" t="s">
        <v>59</v>
      </c>
      <c r="B38" s="22">
        <v>49.6</v>
      </c>
      <c r="C38" s="23">
        <v>67.3</v>
      </c>
      <c r="D38" s="20"/>
      <c r="E38" s="24">
        <f t="shared" si="23"/>
        <v>17.699999999999996</v>
      </c>
      <c r="G38" s="22">
        <v>48.6</v>
      </c>
      <c r="H38" s="23">
        <v>68.3</v>
      </c>
      <c r="I38" s="15">
        <v>0</v>
      </c>
      <c r="J38" s="24">
        <f t="shared" si="24"/>
        <v>19.699999999999996</v>
      </c>
      <c r="L38" s="22">
        <f t="shared" si="12"/>
        <v>-1</v>
      </c>
      <c r="M38" s="23">
        <f t="shared" si="13"/>
        <v>1</v>
      </c>
      <c r="N38" s="20">
        <f t="shared" si="14"/>
        <v>0</v>
      </c>
      <c r="O38" s="24">
        <f t="shared" si="25"/>
        <v>2</v>
      </c>
      <c r="Q38" s="22">
        <v>48.6</v>
      </c>
      <c r="R38" s="23">
        <v>70.3</v>
      </c>
      <c r="S38" s="15">
        <v>0</v>
      </c>
      <c r="T38" s="24">
        <f t="shared" si="26"/>
        <v>21.699999999999996</v>
      </c>
      <c r="V38" s="22">
        <f t="shared" si="7"/>
        <v>0</v>
      </c>
      <c r="W38" s="23">
        <f t="shared" si="8"/>
        <v>2</v>
      </c>
      <c r="X38" s="20">
        <f t="shared" si="9"/>
        <v>0</v>
      </c>
      <c r="Y38" s="24">
        <f t="shared" si="10"/>
        <v>2</v>
      </c>
      <c r="AA38" s="22">
        <v>48.6</v>
      </c>
      <c r="AB38" s="23">
        <v>72.3</v>
      </c>
      <c r="AC38" s="15">
        <v>0</v>
      </c>
      <c r="AD38" s="24">
        <f t="shared" si="27"/>
        <v>23.699999999999996</v>
      </c>
      <c r="AF38" s="22">
        <f t="shared" si="11"/>
        <v>0</v>
      </c>
      <c r="AG38" s="22">
        <f t="shared" si="20"/>
        <v>2</v>
      </c>
      <c r="AH38" s="22">
        <f t="shared" si="21"/>
        <v>0</v>
      </c>
      <c r="AI38" s="22">
        <f t="shared" si="22"/>
        <v>2</v>
      </c>
    </row>
    <row r="39" spans="1:35" x14ac:dyDescent="0.25">
      <c r="A39" s="2" t="s">
        <v>60</v>
      </c>
      <c r="B39" s="22">
        <v>0</v>
      </c>
      <c r="C39" s="23">
        <v>3</v>
      </c>
      <c r="D39" s="20"/>
      <c r="E39" s="24">
        <f t="shared" si="23"/>
        <v>3</v>
      </c>
      <c r="G39" s="22">
        <v>0</v>
      </c>
      <c r="H39" s="23">
        <v>4</v>
      </c>
      <c r="I39" s="15">
        <v>0</v>
      </c>
      <c r="J39" s="24">
        <f t="shared" si="24"/>
        <v>4</v>
      </c>
      <c r="L39" s="22">
        <f t="shared" si="12"/>
        <v>0</v>
      </c>
      <c r="M39" s="23">
        <f t="shared" si="13"/>
        <v>1</v>
      </c>
      <c r="N39" s="20">
        <f t="shared" si="14"/>
        <v>0</v>
      </c>
      <c r="O39" s="24">
        <f t="shared" si="25"/>
        <v>1</v>
      </c>
      <c r="Q39" s="22">
        <v>0</v>
      </c>
      <c r="R39" s="23">
        <v>4</v>
      </c>
      <c r="S39" s="15">
        <v>0</v>
      </c>
      <c r="T39" s="24">
        <f t="shared" si="26"/>
        <v>4</v>
      </c>
      <c r="V39" s="22">
        <f t="shared" si="7"/>
        <v>0</v>
      </c>
      <c r="W39" s="23">
        <f t="shared" si="8"/>
        <v>0</v>
      </c>
      <c r="X39" s="20">
        <f t="shared" si="9"/>
        <v>0</v>
      </c>
      <c r="Y39" s="24">
        <f t="shared" si="10"/>
        <v>0</v>
      </c>
      <c r="AA39" s="22">
        <v>0</v>
      </c>
      <c r="AB39" s="23">
        <v>5</v>
      </c>
      <c r="AC39" s="15">
        <v>0</v>
      </c>
      <c r="AD39" s="24">
        <f t="shared" si="27"/>
        <v>5</v>
      </c>
      <c r="AF39" s="22">
        <f t="shared" si="11"/>
        <v>0</v>
      </c>
      <c r="AG39" s="22">
        <f t="shared" si="20"/>
        <v>1</v>
      </c>
      <c r="AH39" s="22">
        <f t="shared" si="21"/>
        <v>0</v>
      </c>
      <c r="AI39" s="22">
        <f t="shared" si="22"/>
        <v>1</v>
      </c>
    </row>
    <row r="40" spans="1:35" ht="16.5" x14ac:dyDescent="0.35">
      <c r="A40" s="2" t="s">
        <v>61</v>
      </c>
      <c r="B40" s="25">
        <f>5+2+6+1+3+1+1+1+18+2+5+3+1+5+2+1+1+4+1+17+3+3+2+1+5+9</f>
        <v>103</v>
      </c>
      <c r="C40" s="26">
        <v>130</v>
      </c>
      <c r="D40" s="21">
        <v>0</v>
      </c>
      <c r="E40" s="27">
        <f t="shared" si="23"/>
        <v>27</v>
      </c>
      <c r="G40" s="25">
        <v>103</v>
      </c>
      <c r="H40" s="26">
        <v>130</v>
      </c>
      <c r="I40" s="21">
        <v>0</v>
      </c>
      <c r="J40" s="27">
        <f t="shared" si="24"/>
        <v>27</v>
      </c>
      <c r="L40" s="25">
        <f t="shared" si="12"/>
        <v>0</v>
      </c>
      <c r="M40" s="26">
        <f t="shared" si="13"/>
        <v>0</v>
      </c>
      <c r="N40" s="21">
        <f t="shared" si="14"/>
        <v>0</v>
      </c>
      <c r="O40" s="27">
        <f t="shared" si="25"/>
        <v>0</v>
      </c>
      <c r="Q40" s="25">
        <v>104</v>
      </c>
      <c r="R40" s="26">
        <v>131</v>
      </c>
      <c r="S40" s="21">
        <v>0</v>
      </c>
      <c r="T40" s="27">
        <f t="shared" si="26"/>
        <v>27</v>
      </c>
      <c r="V40" s="25">
        <f t="shared" si="7"/>
        <v>1</v>
      </c>
      <c r="W40" s="26">
        <f t="shared" si="8"/>
        <v>1</v>
      </c>
      <c r="X40" s="21">
        <f t="shared" si="9"/>
        <v>0</v>
      </c>
      <c r="Y40" s="27">
        <f t="shared" si="10"/>
        <v>0</v>
      </c>
      <c r="AA40" s="25">
        <v>103</v>
      </c>
      <c r="AB40" s="26">
        <v>132</v>
      </c>
      <c r="AC40" s="21">
        <v>0</v>
      </c>
      <c r="AD40" s="27">
        <f t="shared" si="27"/>
        <v>29</v>
      </c>
      <c r="AF40" s="25">
        <f t="shared" si="11"/>
        <v>-1</v>
      </c>
      <c r="AG40" s="25">
        <f t="shared" si="20"/>
        <v>1</v>
      </c>
      <c r="AH40" s="25">
        <f t="shared" si="21"/>
        <v>0</v>
      </c>
      <c r="AI40" s="25">
        <f t="shared" si="22"/>
        <v>2</v>
      </c>
    </row>
    <row r="41" spans="1:35" x14ac:dyDescent="0.25">
      <c r="B41" s="16">
        <f>SUM(B5:B40)</f>
        <v>832.3</v>
      </c>
      <c r="C41" s="14">
        <f>SUM(C5:C40)</f>
        <v>2950.4</v>
      </c>
      <c r="D41" s="14">
        <f>SUM(D5:D40)</f>
        <v>863</v>
      </c>
      <c r="E41" s="14">
        <f>SUM(E5:E40)</f>
        <v>1255.1000000000001</v>
      </c>
      <c r="G41" s="16">
        <f>SUM(G5:G40)</f>
        <v>849.5</v>
      </c>
      <c r="H41" s="14">
        <f>SUM(H5:H40)</f>
        <v>3007.7</v>
      </c>
      <c r="I41" s="14">
        <f>SUM(I5:I40)</f>
        <v>890</v>
      </c>
      <c r="J41" s="14">
        <f>SUM(J5:J40)</f>
        <v>1268.2</v>
      </c>
      <c r="L41" s="16">
        <f>SUM(L5:L40)</f>
        <v>17.200000000000003</v>
      </c>
      <c r="M41" s="14">
        <f>SUM(M5:M40)</f>
        <v>57.299999999999983</v>
      </c>
      <c r="N41" s="14">
        <f>SUM(N5:N40)</f>
        <v>27</v>
      </c>
      <c r="O41" s="14">
        <f>SUM(O5:O40)</f>
        <v>13.099999999999984</v>
      </c>
      <c r="Q41" s="16">
        <f>SUM(Q5:Q40)</f>
        <v>870.50000000000011</v>
      </c>
      <c r="R41" s="14">
        <f>SUM(R5:R40)</f>
        <v>3096.6000000000004</v>
      </c>
      <c r="S41" s="14">
        <f>SUM(S5:S40)</f>
        <v>896</v>
      </c>
      <c r="T41" s="14">
        <f>SUM(T5:T40)</f>
        <v>1330.1000000000001</v>
      </c>
      <c r="V41" s="16">
        <f>SUM(V5:V40)</f>
        <v>20.999999999999986</v>
      </c>
      <c r="W41" s="14">
        <f>SUM(W5:W40)</f>
        <v>88.900000000000034</v>
      </c>
      <c r="X41" s="14">
        <f>SUM(X5:X40)</f>
        <v>6</v>
      </c>
      <c r="Y41" s="14">
        <f>SUM(Y5:Y40)</f>
        <v>61.900000000000013</v>
      </c>
      <c r="AA41" s="16">
        <f>SUM(AA5:AA40)</f>
        <v>864.25</v>
      </c>
      <c r="AB41" s="14">
        <f>SUM(AB5:AB40)</f>
        <v>3119.05</v>
      </c>
      <c r="AC41" s="14">
        <f>SUM(AC5:AC40)</f>
        <v>897</v>
      </c>
      <c r="AD41" s="14">
        <f>SUM(AD5:AD40)</f>
        <v>1357.8</v>
      </c>
      <c r="AF41" s="16">
        <f>SUM(AF5:AF40)</f>
        <v>-6.2500000000000053</v>
      </c>
      <c r="AG41" s="14">
        <f>SUM(AG5:AG40)</f>
        <v>22.450000000000017</v>
      </c>
      <c r="AH41" s="14">
        <f>SUM(AH5:AH40)</f>
        <v>1</v>
      </c>
      <c r="AI41" s="14">
        <f>SUM(AI5:AI40)</f>
        <v>27.700000000000024</v>
      </c>
    </row>
    <row r="42" spans="1:35" x14ac:dyDescent="0.25">
      <c r="B42" s="16"/>
      <c r="G42" s="16"/>
      <c r="L42" s="16"/>
      <c r="Q42" s="16"/>
      <c r="V42" s="16"/>
      <c r="AA42" s="16"/>
      <c r="AF42" s="16"/>
    </row>
  </sheetData>
  <mergeCells count="7">
    <mergeCell ref="AA3:AD3"/>
    <mergeCell ref="AF3:AI3"/>
    <mergeCell ref="B3:E3"/>
    <mergeCell ref="G3:J3"/>
    <mergeCell ref="L3:O3"/>
    <mergeCell ref="Q3:T3"/>
    <mergeCell ref="V3:Y3"/>
  </mergeCells>
  <pageMargins left="0.7" right="0.7" top="0.75" bottom="0.75" header="0.3" footer="0.3"/>
  <pageSetup orientation="portrait" r:id="rId1"/>
  <headerFooter>
    <oddFooter>&amp;L&amp;Z&amp;F
&amp;A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49DCE-9629-46E3-BA2B-541B6B994183}">
  <dimension ref="A1:D1084"/>
  <sheetViews>
    <sheetView topLeftCell="A247" workbookViewId="0">
      <selection activeCell="T23" sqref="T23"/>
    </sheetView>
  </sheetViews>
  <sheetFormatPr defaultRowHeight="15" x14ac:dyDescent="0.25"/>
  <cols>
    <col min="1" max="1" width="38.7109375" bestFit="1" customWidth="1"/>
    <col min="2" max="2" width="42.140625" bestFit="1" customWidth="1"/>
    <col min="3" max="3" width="16.42578125" bestFit="1" customWidth="1"/>
    <col min="4" max="4" width="14" bestFit="1" customWidth="1"/>
  </cols>
  <sheetData>
    <row r="1" spans="1:4" x14ac:dyDescent="0.25">
      <c r="A1" s="54" t="s">
        <v>87</v>
      </c>
      <c r="B1" t="s" vm="1">
        <v>88</v>
      </c>
    </row>
    <row r="3" spans="1:4" x14ac:dyDescent="0.25">
      <c r="C3" s="54" t="s">
        <v>133</v>
      </c>
    </row>
    <row r="4" spans="1:4" x14ac:dyDescent="0.25">
      <c r="A4" s="54" t="s">
        <v>89</v>
      </c>
      <c r="B4" s="54" t="s">
        <v>135</v>
      </c>
      <c r="C4" t="s">
        <v>86</v>
      </c>
      <c r="D4" t="s">
        <v>134</v>
      </c>
    </row>
    <row r="5" spans="1:4" x14ac:dyDescent="0.25">
      <c r="A5" t="s">
        <v>90</v>
      </c>
      <c r="B5" t="s">
        <v>136</v>
      </c>
      <c r="C5" s="56">
        <v>2.25</v>
      </c>
      <c r="D5" s="55">
        <v>167966.96</v>
      </c>
    </row>
    <row r="6" spans="1:4" x14ac:dyDescent="0.25">
      <c r="B6" t="s">
        <v>137</v>
      </c>
      <c r="C6" s="56">
        <v>4.25</v>
      </c>
      <c r="D6" s="55">
        <v>373343.42000000004</v>
      </c>
    </row>
    <row r="7" spans="1:4" x14ac:dyDescent="0.25">
      <c r="B7" t="s">
        <v>138</v>
      </c>
      <c r="C7" s="56">
        <v>0.9</v>
      </c>
      <c r="D7" s="55">
        <v>51261.22</v>
      </c>
    </row>
    <row r="8" spans="1:4" x14ac:dyDescent="0.25">
      <c r="B8" t="s">
        <v>139</v>
      </c>
      <c r="C8" s="56">
        <v>0.4</v>
      </c>
      <c r="D8" s="55">
        <v>24788.61</v>
      </c>
    </row>
    <row r="9" spans="1:4" x14ac:dyDescent="0.25">
      <c r="B9" t="s">
        <v>140</v>
      </c>
      <c r="C9" s="56">
        <v>0.5</v>
      </c>
      <c r="D9" s="55">
        <v>35507.279999999999</v>
      </c>
    </row>
    <row r="10" spans="1:4" x14ac:dyDescent="0.25">
      <c r="B10" t="s">
        <v>141</v>
      </c>
      <c r="C10" s="56">
        <v>0.89</v>
      </c>
      <c r="D10" s="55">
        <v>82867.600000000006</v>
      </c>
    </row>
    <row r="11" spans="1:4" x14ac:dyDescent="0.25">
      <c r="B11" t="s">
        <v>142</v>
      </c>
      <c r="C11" s="56">
        <v>0.8</v>
      </c>
      <c r="D11" s="55">
        <v>52866.559999999998</v>
      </c>
    </row>
    <row r="12" spans="1:4" x14ac:dyDescent="0.25">
      <c r="B12" t="s">
        <v>143</v>
      </c>
      <c r="C12" s="56">
        <v>0.5</v>
      </c>
      <c r="D12" s="55">
        <v>42399.93</v>
      </c>
    </row>
    <row r="13" spans="1:4" x14ac:dyDescent="0.25">
      <c r="B13" t="s">
        <v>144</v>
      </c>
      <c r="C13" s="56">
        <v>0.25</v>
      </c>
      <c r="D13" s="55">
        <v>19956.21</v>
      </c>
    </row>
    <row r="14" spans="1:4" x14ac:dyDescent="0.25">
      <c r="B14" t="s">
        <v>145</v>
      </c>
      <c r="C14" s="56">
        <v>0.05</v>
      </c>
      <c r="D14" s="55">
        <v>3235</v>
      </c>
    </row>
    <row r="15" spans="1:4" x14ac:dyDescent="0.25">
      <c r="B15" t="s">
        <v>146</v>
      </c>
      <c r="C15" s="56">
        <v>1.5</v>
      </c>
      <c r="D15" s="55">
        <v>84047.12</v>
      </c>
    </row>
    <row r="16" spans="1:4" x14ac:dyDescent="0.25">
      <c r="B16" t="s">
        <v>147</v>
      </c>
      <c r="C16" s="56">
        <v>0.5</v>
      </c>
      <c r="D16" s="55">
        <v>43923.19</v>
      </c>
    </row>
    <row r="17" spans="2:4" x14ac:dyDescent="0.25">
      <c r="B17" t="s">
        <v>148</v>
      </c>
      <c r="C17" s="56">
        <v>0.5</v>
      </c>
      <c r="D17" s="55">
        <v>50308.86</v>
      </c>
    </row>
    <row r="18" spans="2:4" x14ac:dyDescent="0.25">
      <c r="B18" t="s">
        <v>149</v>
      </c>
      <c r="C18" s="56">
        <v>0.47000000000000003</v>
      </c>
      <c r="D18" s="55">
        <v>30332.559999999998</v>
      </c>
    </row>
    <row r="19" spans="2:4" x14ac:dyDescent="0.25">
      <c r="B19" t="s">
        <v>150</v>
      </c>
      <c r="C19" s="56">
        <v>2.54</v>
      </c>
      <c r="D19" s="55">
        <v>168956.56999999998</v>
      </c>
    </row>
    <row r="20" spans="2:4" x14ac:dyDescent="0.25">
      <c r="B20" t="s">
        <v>151</v>
      </c>
      <c r="C20" s="56">
        <v>0.05</v>
      </c>
      <c r="D20" s="55">
        <v>2895.98</v>
      </c>
    </row>
    <row r="21" spans="2:4" x14ac:dyDescent="0.25">
      <c r="B21" t="s">
        <v>152</v>
      </c>
      <c r="C21" s="56">
        <v>0.43</v>
      </c>
      <c r="D21" s="55">
        <v>28621.54</v>
      </c>
    </row>
    <row r="22" spans="2:4" x14ac:dyDescent="0.25">
      <c r="B22" t="s">
        <v>153</v>
      </c>
      <c r="C22" s="56">
        <v>0.31</v>
      </c>
      <c r="D22" s="55">
        <v>21813.47</v>
      </c>
    </row>
    <row r="23" spans="2:4" x14ac:dyDescent="0.25">
      <c r="B23" t="s">
        <v>154</v>
      </c>
      <c r="C23" s="56">
        <v>0.95</v>
      </c>
      <c r="D23" s="55">
        <v>76375.27</v>
      </c>
    </row>
    <row r="24" spans="2:4" x14ac:dyDescent="0.25">
      <c r="B24" t="s">
        <v>155</v>
      </c>
      <c r="C24" s="56">
        <v>0.1</v>
      </c>
      <c r="D24" s="55">
        <v>6298.1</v>
      </c>
    </row>
    <row r="25" spans="2:4" x14ac:dyDescent="0.25">
      <c r="B25" t="s">
        <v>156</v>
      </c>
      <c r="C25" s="56">
        <v>0.5</v>
      </c>
      <c r="D25" s="55">
        <v>35910.32</v>
      </c>
    </row>
    <row r="26" spans="2:4" x14ac:dyDescent="0.25">
      <c r="B26" t="s">
        <v>157</v>
      </c>
      <c r="C26" s="56">
        <v>0.14000000000000001</v>
      </c>
      <c r="D26" s="55">
        <v>11305.82</v>
      </c>
    </row>
    <row r="27" spans="2:4" x14ac:dyDescent="0.25">
      <c r="B27" t="s">
        <v>158</v>
      </c>
      <c r="C27" s="56">
        <v>0.25</v>
      </c>
      <c r="D27" s="55">
        <v>20751.099999999999</v>
      </c>
    </row>
    <row r="28" spans="2:4" x14ac:dyDescent="0.25">
      <c r="B28" t="s">
        <v>159</v>
      </c>
      <c r="C28" s="56">
        <v>0.02</v>
      </c>
      <c r="D28" s="55">
        <v>1485.33</v>
      </c>
    </row>
    <row r="29" spans="2:4" x14ac:dyDescent="0.25">
      <c r="B29" t="s">
        <v>160</v>
      </c>
      <c r="C29" s="56">
        <v>0.24</v>
      </c>
      <c r="D29" s="55">
        <v>20697.25</v>
      </c>
    </row>
    <row r="30" spans="2:4" x14ac:dyDescent="0.25">
      <c r="B30" t="s">
        <v>161</v>
      </c>
      <c r="C30" s="56">
        <v>0.15000000000000002</v>
      </c>
      <c r="D30" s="55">
        <v>11305.77</v>
      </c>
    </row>
    <row r="31" spans="2:4" x14ac:dyDescent="0.25">
      <c r="B31" t="s">
        <v>162</v>
      </c>
      <c r="C31" s="56">
        <v>2</v>
      </c>
      <c r="D31" s="55">
        <v>115839.4</v>
      </c>
    </row>
    <row r="32" spans="2:4" x14ac:dyDescent="0.25">
      <c r="B32" t="s">
        <v>163</v>
      </c>
      <c r="C32" s="56">
        <v>0.24</v>
      </c>
      <c r="D32" s="55">
        <v>18482.580000000002</v>
      </c>
    </row>
    <row r="33" spans="2:4" x14ac:dyDescent="0.25">
      <c r="B33" t="s">
        <v>164</v>
      </c>
      <c r="C33" s="56">
        <v>0.15</v>
      </c>
      <c r="D33" s="55">
        <v>10537.54</v>
      </c>
    </row>
    <row r="34" spans="2:4" x14ac:dyDescent="0.25">
      <c r="B34" t="s">
        <v>165</v>
      </c>
      <c r="C34" s="56">
        <v>0.77</v>
      </c>
      <c r="D34" s="55">
        <v>51966.93</v>
      </c>
    </row>
    <row r="35" spans="2:4" x14ac:dyDescent="0.25">
      <c r="B35" t="s">
        <v>166</v>
      </c>
      <c r="C35" s="56">
        <v>0.05</v>
      </c>
      <c r="D35" s="55">
        <v>4196.42</v>
      </c>
    </row>
    <row r="36" spans="2:4" x14ac:dyDescent="0.25">
      <c r="B36" t="s">
        <v>167</v>
      </c>
      <c r="C36" s="56">
        <v>0.6100000000000001</v>
      </c>
      <c r="D36" s="55">
        <v>46778.09</v>
      </c>
    </row>
    <row r="37" spans="2:4" x14ac:dyDescent="0.25">
      <c r="B37" t="s">
        <v>168</v>
      </c>
      <c r="C37" s="56">
        <v>0.41000000000000003</v>
      </c>
      <c r="D37" s="55">
        <v>34905.99</v>
      </c>
    </row>
    <row r="38" spans="2:4" x14ac:dyDescent="0.25">
      <c r="B38" t="s">
        <v>169</v>
      </c>
      <c r="C38" s="56">
        <v>0.36</v>
      </c>
      <c r="D38" s="55">
        <v>22294.71</v>
      </c>
    </row>
    <row r="39" spans="2:4" x14ac:dyDescent="0.25">
      <c r="B39" t="s">
        <v>170</v>
      </c>
      <c r="C39" s="56">
        <v>0.76</v>
      </c>
      <c r="D39" s="55">
        <v>66661.739999999991</v>
      </c>
    </row>
    <row r="40" spans="2:4" x14ac:dyDescent="0.25">
      <c r="B40" t="s">
        <v>171</v>
      </c>
      <c r="C40" s="56">
        <v>0.05</v>
      </c>
      <c r="D40" s="55">
        <v>3850.54</v>
      </c>
    </row>
    <row r="41" spans="2:4" x14ac:dyDescent="0.25">
      <c r="B41" t="s">
        <v>172</v>
      </c>
      <c r="C41" s="56">
        <v>0.1</v>
      </c>
      <c r="D41" s="55">
        <v>8614.7099999999991</v>
      </c>
    </row>
    <row r="42" spans="2:4" x14ac:dyDescent="0.25">
      <c r="B42" t="s">
        <v>173</v>
      </c>
      <c r="C42" s="56">
        <v>1.19</v>
      </c>
      <c r="D42" s="55">
        <v>79044.320000000007</v>
      </c>
    </row>
    <row r="43" spans="2:4" x14ac:dyDescent="0.25">
      <c r="B43" t="s">
        <v>174</v>
      </c>
      <c r="C43" s="56">
        <v>1.54</v>
      </c>
      <c r="D43" s="55">
        <v>118287.52</v>
      </c>
    </row>
    <row r="44" spans="2:4" x14ac:dyDescent="0.25">
      <c r="B44" t="s">
        <v>175</v>
      </c>
      <c r="C44" s="56">
        <v>1</v>
      </c>
      <c r="D44" s="55">
        <v>68316.429999999993</v>
      </c>
    </row>
    <row r="45" spans="2:4" x14ac:dyDescent="0.25">
      <c r="B45" t="s">
        <v>176</v>
      </c>
      <c r="C45" s="56">
        <v>0.23</v>
      </c>
      <c r="D45" s="55">
        <v>18350.3</v>
      </c>
    </row>
    <row r="46" spans="2:4" x14ac:dyDescent="0.25">
      <c r="B46" t="s">
        <v>177</v>
      </c>
      <c r="C46" s="56">
        <v>0.6</v>
      </c>
      <c r="D46" s="55">
        <v>46952.41</v>
      </c>
    </row>
    <row r="47" spans="2:4" x14ac:dyDescent="0.25">
      <c r="B47" t="s">
        <v>178</v>
      </c>
      <c r="C47" s="56">
        <v>2.1</v>
      </c>
      <c r="D47" s="55">
        <v>226428.46000000002</v>
      </c>
    </row>
    <row r="48" spans="2:4" x14ac:dyDescent="0.25">
      <c r="B48" t="s">
        <v>179</v>
      </c>
      <c r="C48" s="56">
        <v>1.5</v>
      </c>
      <c r="D48" s="55">
        <v>177141.23</v>
      </c>
    </row>
    <row r="49" spans="2:4" x14ac:dyDescent="0.25">
      <c r="B49" t="s">
        <v>180</v>
      </c>
      <c r="C49" s="56">
        <v>0.85</v>
      </c>
      <c r="D49" s="55">
        <v>125148.39</v>
      </c>
    </row>
    <row r="50" spans="2:4" x14ac:dyDescent="0.25">
      <c r="B50" t="s">
        <v>181</v>
      </c>
      <c r="C50" s="56">
        <v>0.24</v>
      </c>
      <c r="D50" s="55">
        <v>31455.61</v>
      </c>
    </row>
    <row r="51" spans="2:4" x14ac:dyDescent="0.25">
      <c r="B51" t="s">
        <v>182</v>
      </c>
      <c r="C51" s="56">
        <v>2.33</v>
      </c>
      <c r="D51" s="55">
        <v>178042.91</v>
      </c>
    </row>
    <row r="52" spans="2:4" x14ac:dyDescent="0.25">
      <c r="B52" t="s">
        <v>183</v>
      </c>
      <c r="C52" s="56">
        <v>3.3</v>
      </c>
      <c r="D52" s="55">
        <v>291931.48</v>
      </c>
    </row>
    <row r="53" spans="2:4" x14ac:dyDescent="0.25">
      <c r="B53" t="s">
        <v>184</v>
      </c>
      <c r="C53" s="56">
        <v>1.79</v>
      </c>
      <c r="D53" s="55">
        <v>184713.32</v>
      </c>
    </row>
    <row r="54" spans="2:4" x14ac:dyDescent="0.25">
      <c r="B54" t="s">
        <v>185</v>
      </c>
      <c r="C54" s="56">
        <v>5.9</v>
      </c>
      <c r="D54" s="55">
        <v>659893.31000000006</v>
      </c>
    </row>
    <row r="55" spans="2:4" x14ac:dyDescent="0.25">
      <c r="B55" t="s">
        <v>186</v>
      </c>
      <c r="C55" s="56">
        <v>0.25</v>
      </c>
      <c r="D55" s="55">
        <v>31259.21</v>
      </c>
    </row>
    <row r="56" spans="2:4" x14ac:dyDescent="0.25">
      <c r="B56" t="s">
        <v>187</v>
      </c>
      <c r="C56" s="56">
        <v>1</v>
      </c>
      <c r="D56" s="55">
        <v>81859.960000000006</v>
      </c>
    </row>
    <row r="57" spans="2:4" x14ac:dyDescent="0.25">
      <c r="B57" t="s">
        <v>188</v>
      </c>
      <c r="C57" s="56">
        <v>0.93</v>
      </c>
      <c r="D57" s="55">
        <v>107296.92</v>
      </c>
    </row>
    <row r="58" spans="2:4" x14ac:dyDescent="0.25">
      <c r="B58" t="s">
        <v>189</v>
      </c>
      <c r="C58" s="56">
        <v>0.88</v>
      </c>
      <c r="D58" s="55">
        <v>81717.94</v>
      </c>
    </row>
    <row r="59" spans="2:4" x14ac:dyDescent="0.25">
      <c r="B59" t="s">
        <v>190</v>
      </c>
      <c r="C59" s="56">
        <v>0.53</v>
      </c>
      <c r="D59" s="55">
        <v>54106.91</v>
      </c>
    </row>
    <row r="60" spans="2:4" x14ac:dyDescent="0.25">
      <c r="B60" t="s">
        <v>191</v>
      </c>
      <c r="C60" s="56">
        <v>0.06</v>
      </c>
      <c r="D60" s="55">
        <v>4948.26</v>
      </c>
    </row>
    <row r="61" spans="2:4" x14ac:dyDescent="0.25">
      <c r="B61" t="s">
        <v>192</v>
      </c>
      <c r="C61" s="56">
        <v>1.1499999999999999</v>
      </c>
      <c r="D61" s="55">
        <v>141810.19999999998</v>
      </c>
    </row>
    <row r="62" spans="2:4" x14ac:dyDescent="0.25">
      <c r="B62" t="s">
        <v>193</v>
      </c>
      <c r="C62" s="56">
        <v>0.65</v>
      </c>
      <c r="D62" s="55">
        <v>95292.959999999992</v>
      </c>
    </row>
    <row r="63" spans="2:4" x14ac:dyDescent="0.25">
      <c r="B63" t="s">
        <v>194</v>
      </c>
      <c r="C63" s="56">
        <v>0.22999999999999998</v>
      </c>
      <c r="D63" s="55">
        <v>21656.71</v>
      </c>
    </row>
    <row r="64" spans="2:4" x14ac:dyDescent="0.25">
      <c r="B64" t="s">
        <v>195</v>
      </c>
      <c r="C64" s="56">
        <v>0.75</v>
      </c>
      <c r="D64" s="55">
        <v>61853.2</v>
      </c>
    </row>
    <row r="65" spans="2:4" x14ac:dyDescent="0.25">
      <c r="B65" t="s">
        <v>196</v>
      </c>
      <c r="C65" s="56">
        <v>0.63</v>
      </c>
      <c r="D65" s="55">
        <v>64987.88</v>
      </c>
    </row>
    <row r="66" spans="2:4" x14ac:dyDescent="0.25">
      <c r="B66" t="s">
        <v>197</v>
      </c>
      <c r="C66" s="56">
        <v>3.45</v>
      </c>
      <c r="D66" s="55">
        <v>317421.78000000003</v>
      </c>
    </row>
    <row r="67" spans="2:4" x14ac:dyDescent="0.25">
      <c r="B67" t="s">
        <v>198</v>
      </c>
      <c r="C67" s="56">
        <v>0.38</v>
      </c>
      <c r="D67" s="55">
        <v>38793.64</v>
      </c>
    </row>
    <row r="68" spans="2:4" x14ac:dyDescent="0.25">
      <c r="B68" t="s">
        <v>199</v>
      </c>
      <c r="C68" s="56">
        <v>0.11</v>
      </c>
      <c r="D68" s="55">
        <v>11423.36</v>
      </c>
    </row>
    <row r="69" spans="2:4" x14ac:dyDescent="0.25">
      <c r="B69" t="s">
        <v>200</v>
      </c>
      <c r="C69" s="56">
        <v>0.15</v>
      </c>
      <c r="D69" s="55">
        <v>16056.67</v>
      </c>
    </row>
    <row r="70" spans="2:4" x14ac:dyDescent="0.25">
      <c r="B70" t="s">
        <v>201</v>
      </c>
      <c r="C70" s="56">
        <v>0.65</v>
      </c>
      <c r="D70" s="55">
        <v>56016.15</v>
      </c>
    </row>
    <row r="71" spans="2:4" x14ac:dyDescent="0.25">
      <c r="B71" t="s">
        <v>202</v>
      </c>
      <c r="C71" s="56">
        <v>3.75</v>
      </c>
      <c r="D71" s="55">
        <v>378198.13</v>
      </c>
    </row>
    <row r="72" spans="2:4" x14ac:dyDescent="0.25">
      <c r="B72" t="s">
        <v>203</v>
      </c>
      <c r="C72" s="56">
        <v>0.75</v>
      </c>
      <c r="D72" s="55">
        <v>89795.03</v>
      </c>
    </row>
    <row r="73" spans="2:4" x14ac:dyDescent="0.25">
      <c r="B73" t="s">
        <v>204</v>
      </c>
      <c r="C73" s="56">
        <v>1</v>
      </c>
      <c r="D73" s="55">
        <v>82470.94</v>
      </c>
    </row>
    <row r="74" spans="2:4" x14ac:dyDescent="0.25">
      <c r="B74" t="s">
        <v>205</v>
      </c>
      <c r="C74" s="56">
        <v>0.06</v>
      </c>
      <c r="D74" s="55">
        <v>6018.97</v>
      </c>
    </row>
    <row r="75" spans="2:4" x14ac:dyDescent="0.25">
      <c r="B75" t="s">
        <v>206</v>
      </c>
      <c r="C75" s="56">
        <v>0.35</v>
      </c>
      <c r="D75" s="55">
        <v>28864.83</v>
      </c>
    </row>
    <row r="76" spans="2:4" x14ac:dyDescent="0.25">
      <c r="B76" t="s">
        <v>207</v>
      </c>
      <c r="C76" s="56">
        <v>0.56000000000000005</v>
      </c>
      <c r="D76" s="55">
        <v>51623.65</v>
      </c>
    </row>
    <row r="77" spans="2:4" x14ac:dyDescent="0.25">
      <c r="B77" t="s">
        <v>208</v>
      </c>
      <c r="C77" s="56">
        <v>0.14000000000000001</v>
      </c>
      <c r="D77" s="55">
        <v>16152.22</v>
      </c>
    </row>
    <row r="78" spans="2:4" x14ac:dyDescent="0.25">
      <c r="B78" t="s">
        <v>209</v>
      </c>
      <c r="C78" s="56">
        <v>0.1</v>
      </c>
      <c r="D78" s="55">
        <v>9911.51</v>
      </c>
    </row>
    <row r="79" spans="2:4" x14ac:dyDescent="0.25">
      <c r="B79" t="s">
        <v>210</v>
      </c>
      <c r="C79" s="56">
        <v>0.23</v>
      </c>
      <c r="D79" s="55">
        <v>23480.36</v>
      </c>
    </row>
    <row r="80" spans="2:4" x14ac:dyDescent="0.25">
      <c r="B80" t="s">
        <v>211</v>
      </c>
      <c r="C80" s="56">
        <v>0.75</v>
      </c>
      <c r="D80" s="55">
        <v>64634.02</v>
      </c>
    </row>
    <row r="81" spans="1:4" x14ac:dyDescent="0.25">
      <c r="B81" t="s">
        <v>212</v>
      </c>
      <c r="C81" s="56">
        <v>0.75</v>
      </c>
      <c r="D81" s="55">
        <v>84080.94</v>
      </c>
    </row>
    <row r="82" spans="1:4" x14ac:dyDescent="0.25">
      <c r="B82" t="s">
        <v>213</v>
      </c>
      <c r="C82" s="56">
        <v>0.4</v>
      </c>
      <c r="D82" s="55">
        <v>34776.22</v>
      </c>
    </row>
    <row r="83" spans="1:4" x14ac:dyDescent="0.25">
      <c r="B83" t="s">
        <v>214</v>
      </c>
      <c r="C83" s="56">
        <v>0.55000000000000004</v>
      </c>
      <c r="D83" s="55">
        <v>65251.14</v>
      </c>
    </row>
    <row r="84" spans="1:4" x14ac:dyDescent="0.25">
      <c r="B84" t="s">
        <v>215</v>
      </c>
      <c r="C84" s="56">
        <v>0.06</v>
      </c>
      <c r="D84" s="55">
        <v>11414.71</v>
      </c>
    </row>
    <row r="85" spans="1:4" x14ac:dyDescent="0.25">
      <c r="B85" t="s">
        <v>216</v>
      </c>
      <c r="C85" s="56">
        <v>0.06</v>
      </c>
      <c r="D85" s="55">
        <v>6301.65</v>
      </c>
    </row>
    <row r="86" spans="1:4" x14ac:dyDescent="0.25">
      <c r="B86" t="s">
        <v>217</v>
      </c>
      <c r="C86" s="56">
        <v>0</v>
      </c>
      <c r="D86" s="55">
        <v>0</v>
      </c>
    </row>
    <row r="87" spans="1:4" x14ac:dyDescent="0.25">
      <c r="B87" t="s">
        <v>218</v>
      </c>
      <c r="C87" s="56">
        <v>0.1</v>
      </c>
      <c r="D87" s="55">
        <v>7328.8099999999995</v>
      </c>
    </row>
    <row r="88" spans="1:4" x14ac:dyDescent="0.25">
      <c r="B88" t="s">
        <v>219</v>
      </c>
      <c r="C88" s="56">
        <v>0.75</v>
      </c>
      <c r="D88" s="55">
        <v>56410.6</v>
      </c>
    </row>
    <row r="89" spans="1:4" x14ac:dyDescent="0.25">
      <c r="B89" t="s">
        <v>220</v>
      </c>
      <c r="C89" s="56">
        <v>7.0000000000000007E-2</v>
      </c>
      <c r="D89" s="55">
        <v>5224.8100000000004</v>
      </c>
    </row>
    <row r="90" spans="1:4" x14ac:dyDescent="0.25">
      <c r="B90" t="s">
        <v>221</v>
      </c>
      <c r="C90" s="56">
        <v>0.8</v>
      </c>
      <c r="D90" s="55">
        <v>74492.17</v>
      </c>
    </row>
    <row r="91" spans="1:4" x14ac:dyDescent="0.25">
      <c r="A91" t="s">
        <v>91</v>
      </c>
      <c r="B91" t="s">
        <v>222</v>
      </c>
      <c r="C91" s="56">
        <v>1</v>
      </c>
      <c r="D91" s="55">
        <v>56020.13</v>
      </c>
    </row>
    <row r="92" spans="1:4" x14ac:dyDescent="0.25">
      <c r="B92" t="s">
        <v>223</v>
      </c>
      <c r="C92" s="56">
        <v>2</v>
      </c>
      <c r="D92" s="55">
        <v>140818.54999999999</v>
      </c>
    </row>
    <row r="93" spans="1:4" x14ac:dyDescent="0.25">
      <c r="B93" t="s">
        <v>224</v>
      </c>
      <c r="C93" s="56">
        <v>2</v>
      </c>
      <c r="D93" s="55">
        <v>137650.28999999998</v>
      </c>
    </row>
    <row r="94" spans="1:4" x14ac:dyDescent="0.25">
      <c r="B94" t="s">
        <v>225</v>
      </c>
      <c r="C94" s="56">
        <v>2</v>
      </c>
      <c r="D94" s="55">
        <v>170037.46000000002</v>
      </c>
    </row>
    <row r="95" spans="1:4" x14ac:dyDescent="0.25">
      <c r="B95" t="s">
        <v>226</v>
      </c>
      <c r="C95" s="56">
        <v>5</v>
      </c>
      <c r="D95" s="55">
        <v>475078.80000000005</v>
      </c>
    </row>
    <row r="96" spans="1:4" x14ac:dyDescent="0.25">
      <c r="B96" t="s">
        <v>227</v>
      </c>
      <c r="C96" s="56">
        <v>5</v>
      </c>
      <c r="D96" s="55">
        <v>502560.92000000004</v>
      </c>
    </row>
    <row r="97" spans="1:4" x14ac:dyDescent="0.25">
      <c r="B97" t="s">
        <v>228</v>
      </c>
      <c r="C97" s="56">
        <v>1</v>
      </c>
      <c r="D97" s="55">
        <v>82470.94</v>
      </c>
    </row>
    <row r="98" spans="1:4" x14ac:dyDescent="0.25">
      <c r="B98" t="s">
        <v>229</v>
      </c>
      <c r="C98" s="56">
        <v>1</v>
      </c>
      <c r="D98" s="55">
        <v>119320.49</v>
      </c>
    </row>
    <row r="99" spans="1:4" x14ac:dyDescent="0.25">
      <c r="B99" t="s">
        <v>230</v>
      </c>
      <c r="C99" s="56">
        <v>1</v>
      </c>
      <c r="D99" s="55">
        <v>133638.93</v>
      </c>
    </row>
    <row r="100" spans="1:4" x14ac:dyDescent="0.25">
      <c r="B100" t="s">
        <v>231</v>
      </c>
      <c r="C100" s="56">
        <v>1</v>
      </c>
      <c r="D100" s="55">
        <v>82470.94</v>
      </c>
    </row>
    <row r="101" spans="1:4" x14ac:dyDescent="0.25">
      <c r="B101" t="s">
        <v>232</v>
      </c>
      <c r="C101" s="56">
        <v>1</v>
      </c>
      <c r="D101" s="55">
        <v>87419.06</v>
      </c>
    </row>
    <row r="102" spans="1:4" x14ac:dyDescent="0.25">
      <c r="B102" t="s">
        <v>233</v>
      </c>
      <c r="C102" s="56">
        <v>1</v>
      </c>
      <c r="D102" s="55">
        <v>68357.2</v>
      </c>
    </row>
    <row r="103" spans="1:4" x14ac:dyDescent="0.25">
      <c r="B103" t="s">
        <v>234</v>
      </c>
      <c r="C103" s="56">
        <v>1</v>
      </c>
      <c r="D103" s="55">
        <v>71551.179999999993</v>
      </c>
    </row>
    <row r="104" spans="1:4" x14ac:dyDescent="0.25">
      <c r="B104" t="s">
        <v>235</v>
      </c>
      <c r="C104" s="56">
        <v>1</v>
      </c>
      <c r="D104" s="55">
        <v>74177.899999999994</v>
      </c>
    </row>
    <row r="105" spans="1:4" x14ac:dyDescent="0.25">
      <c r="B105" t="s">
        <v>236</v>
      </c>
      <c r="C105" s="56">
        <v>1</v>
      </c>
      <c r="D105" s="55">
        <v>147287.76</v>
      </c>
    </row>
    <row r="106" spans="1:4" x14ac:dyDescent="0.25">
      <c r="A106" t="s">
        <v>92</v>
      </c>
      <c r="B106" t="s">
        <v>237</v>
      </c>
      <c r="C106" s="56">
        <v>1</v>
      </c>
      <c r="D106" s="55">
        <v>182403.14</v>
      </c>
    </row>
    <row r="107" spans="1:4" x14ac:dyDescent="0.25">
      <c r="B107" t="s">
        <v>238</v>
      </c>
      <c r="C107" s="56">
        <v>1</v>
      </c>
      <c r="D107" s="55">
        <v>81479.23</v>
      </c>
    </row>
    <row r="108" spans="1:4" x14ac:dyDescent="0.25">
      <c r="B108" t="s">
        <v>239</v>
      </c>
      <c r="C108" s="56">
        <v>1</v>
      </c>
      <c r="D108" s="55">
        <v>87731.03</v>
      </c>
    </row>
    <row r="109" spans="1:4" x14ac:dyDescent="0.25">
      <c r="B109" t="s">
        <v>240</v>
      </c>
      <c r="C109" s="56">
        <v>1</v>
      </c>
      <c r="D109" s="55">
        <v>62384.4</v>
      </c>
    </row>
    <row r="110" spans="1:4" x14ac:dyDescent="0.25">
      <c r="B110" t="s">
        <v>241</v>
      </c>
      <c r="C110" s="56">
        <v>1</v>
      </c>
      <c r="D110" s="55">
        <v>54282.19</v>
      </c>
    </row>
    <row r="111" spans="1:4" x14ac:dyDescent="0.25">
      <c r="B111" t="s">
        <v>242</v>
      </c>
      <c r="C111" s="56">
        <v>1</v>
      </c>
      <c r="D111" s="55">
        <v>64460.62</v>
      </c>
    </row>
    <row r="112" spans="1:4" x14ac:dyDescent="0.25">
      <c r="B112" t="s">
        <v>243</v>
      </c>
      <c r="C112" s="56">
        <v>1</v>
      </c>
      <c r="D112" s="55">
        <v>70261.97</v>
      </c>
    </row>
    <row r="113" spans="1:4" x14ac:dyDescent="0.25">
      <c r="B113" t="s">
        <v>244</v>
      </c>
      <c r="C113" s="56">
        <v>2</v>
      </c>
      <c r="D113" s="55">
        <v>132788.9</v>
      </c>
    </row>
    <row r="114" spans="1:4" x14ac:dyDescent="0.25">
      <c r="B114" t="s">
        <v>245</v>
      </c>
      <c r="C114" s="56">
        <v>1</v>
      </c>
      <c r="D114" s="55">
        <v>178458</v>
      </c>
    </row>
    <row r="115" spans="1:4" x14ac:dyDescent="0.25">
      <c r="B115" t="s">
        <v>246</v>
      </c>
      <c r="C115" s="56">
        <v>10.079999999999998</v>
      </c>
      <c r="D115" s="55">
        <v>1544512.6899999997</v>
      </c>
    </row>
    <row r="116" spans="1:4" x14ac:dyDescent="0.25">
      <c r="B116" t="s">
        <v>247</v>
      </c>
      <c r="C116" s="56">
        <v>0.36</v>
      </c>
      <c r="D116" s="55">
        <v>40511.660000000003</v>
      </c>
    </row>
    <row r="117" spans="1:4" x14ac:dyDescent="0.25">
      <c r="A117" t="s">
        <v>93</v>
      </c>
      <c r="B117" t="s">
        <v>248</v>
      </c>
      <c r="C117" s="56">
        <v>1</v>
      </c>
      <c r="D117" s="55">
        <v>111008.95</v>
      </c>
    </row>
    <row r="118" spans="1:4" x14ac:dyDescent="0.25">
      <c r="B118" t="s">
        <v>249</v>
      </c>
      <c r="C118" s="56">
        <v>2.34</v>
      </c>
      <c r="D118" s="55">
        <v>186895.61</v>
      </c>
    </row>
    <row r="119" spans="1:4" x14ac:dyDescent="0.25">
      <c r="B119" t="s">
        <v>250</v>
      </c>
      <c r="C119" s="56">
        <v>1</v>
      </c>
      <c r="D119" s="55">
        <v>105061.89</v>
      </c>
    </row>
    <row r="120" spans="1:4" x14ac:dyDescent="0.25">
      <c r="B120" t="s">
        <v>251</v>
      </c>
      <c r="C120" s="56">
        <v>1</v>
      </c>
      <c r="D120" s="55">
        <v>88764.08</v>
      </c>
    </row>
    <row r="121" spans="1:4" x14ac:dyDescent="0.25">
      <c r="B121" t="s">
        <v>252</v>
      </c>
      <c r="C121" s="56">
        <v>1</v>
      </c>
      <c r="D121" s="55">
        <v>128787.96</v>
      </c>
    </row>
    <row r="122" spans="1:4" x14ac:dyDescent="0.25">
      <c r="B122" t="s">
        <v>253</v>
      </c>
      <c r="C122" s="56">
        <v>0.78</v>
      </c>
      <c r="D122" s="55">
        <v>93917.16</v>
      </c>
    </row>
    <row r="123" spans="1:4" x14ac:dyDescent="0.25">
      <c r="B123" t="s">
        <v>254</v>
      </c>
      <c r="C123" s="56">
        <v>1</v>
      </c>
      <c r="D123" s="55">
        <v>94637.99</v>
      </c>
    </row>
    <row r="124" spans="1:4" x14ac:dyDescent="0.25">
      <c r="B124" t="s">
        <v>238</v>
      </c>
      <c r="C124" s="56">
        <v>1</v>
      </c>
      <c r="D124" s="55">
        <v>74931.94</v>
      </c>
    </row>
    <row r="125" spans="1:4" x14ac:dyDescent="0.25">
      <c r="B125" t="s">
        <v>255</v>
      </c>
      <c r="C125" s="56">
        <v>1</v>
      </c>
      <c r="D125" s="55">
        <v>65883.13</v>
      </c>
    </row>
    <row r="126" spans="1:4" x14ac:dyDescent="0.25">
      <c r="B126" t="s">
        <v>256</v>
      </c>
      <c r="C126" s="56">
        <v>2</v>
      </c>
      <c r="D126" s="55">
        <v>165609.19</v>
      </c>
    </row>
    <row r="127" spans="1:4" x14ac:dyDescent="0.25">
      <c r="B127" t="s">
        <v>257</v>
      </c>
      <c r="C127" s="56">
        <v>1</v>
      </c>
      <c r="D127" s="55">
        <v>119320.49</v>
      </c>
    </row>
    <row r="128" spans="1:4" x14ac:dyDescent="0.25">
      <c r="B128" t="s">
        <v>258</v>
      </c>
      <c r="C128" s="56">
        <v>1.7999999999999998</v>
      </c>
      <c r="D128" s="55">
        <v>153182.40000000002</v>
      </c>
    </row>
    <row r="129" spans="1:4" x14ac:dyDescent="0.25">
      <c r="B129" t="s">
        <v>233</v>
      </c>
      <c r="C129" s="56">
        <v>1</v>
      </c>
      <c r="D129" s="55">
        <v>54282.19</v>
      </c>
    </row>
    <row r="130" spans="1:4" x14ac:dyDescent="0.25">
      <c r="B130" t="s">
        <v>259</v>
      </c>
      <c r="C130" s="56">
        <v>1</v>
      </c>
      <c r="D130" s="55">
        <v>66394.31</v>
      </c>
    </row>
    <row r="131" spans="1:4" x14ac:dyDescent="0.25">
      <c r="B131" t="s">
        <v>260</v>
      </c>
      <c r="C131" s="56">
        <v>0.9</v>
      </c>
      <c r="D131" s="55">
        <v>63281.21</v>
      </c>
    </row>
    <row r="132" spans="1:4" x14ac:dyDescent="0.25">
      <c r="B132" t="s">
        <v>261</v>
      </c>
      <c r="C132" s="56">
        <v>1</v>
      </c>
      <c r="D132" s="55">
        <v>160612.48000000001</v>
      </c>
    </row>
    <row r="133" spans="1:4" x14ac:dyDescent="0.25">
      <c r="B133" t="s">
        <v>262</v>
      </c>
      <c r="C133" s="56">
        <v>1</v>
      </c>
      <c r="D133" s="55">
        <v>184912.76</v>
      </c>
    </row>
    <row r="134" spans="1:4" x14ac:dyDescent="0.25">
      <c r="A134" t="s">
        <v>94</v>
      </c>
      <c r="B134" t="s">
        <v>263</v>
      </c>
      <c r="C134" s="56">
        <v>1</v>
      </c>
      <c r="D134" s="55">
        <v>88764.08</v>
      </c>
    </row>
    <row r="135" spans="1:4" x14ac:dyDescent="0.25">
      <c r="B135" t="s">
        <v>264</v>
      </c>
      <c r="C135" s="56">
        <v>5</v>
      </c>
      <c r="D135" s="55">
        <v>320497.8</v>
      </c>
    </row>
    <row r="136" spans="1:4" x14ac:dyDescent="0.25">
      <c r="B136" t="s">
        <v>265</v>
      </c>
      <c r="C136" s="56">
        <v>4</v>
      </c>
      <c r="D136" s="55">
        <v>303083.09000000003</v>
      </c>
    </row>
    <row r="137" spans="1:4" x14ac:dyDescent="0.25">
      <c r="B137" t="s">
        <v>266</v>
      </c>
      <c r="C137" s="56">
        <v>1</v>
      </c>
      <c r="D137" s="55">
        <v>146938.79</v>
      </c>
    </row>
    <row r="138" spans="1:4" x14ac:dyDescent="0.25">
      <c r="A138" t="s">
        <v>95</v>
      </c>
      <c r="B138" t="s">
        <v>267</v>
      </c>
      <c r="C138" s="56">
        <v>1</v>
      </c>
      <c r="D138" s="55">
        <v>75974.83</v>
      </c>
    </row>
    <row r="139" spans="1:4" x14ac:dyDescent="0.25">
      <c r="B139" t="s">
        <v>268</v>
      </c>
      <c r="C139" s="56">
        <v>1</v>
      </c>
      <c r="D139" s="55">
        <v>79036.97</v>
      </c>
    </row>
    <row r="140" spans="1:4" x14ac:dyDescent="0.25">
      <c r="B140" t="s">
        <v>269</v>
      </c>
      <c r="C140" s="56">
        <v>1</v>
      </c>
      <c r="D140" s="55">
        <v>64460.62</v>
      </c>
    </row>
    <row r="141" spans="1:4" x14ac:dyDescent="0.25">
      <c r="B141" t="s">
        <v>270</v>
      </c>
      <c r="C141" s="56">
        <v>1</v>
      </c>
      <c r="D141" s="55">
        <v>73450.460000000006</v>
      </c>
    </row>
    <row r="142" spans="1:4" x14ac:dyDescent="0.25">
      <c r="B142" t="s">
        <v>271</v>
      </c>
      <c r="C142" s="56">
        <v>1</v>
      </c>
      <c r="D142" s="55">
        <v>142492.89000000001</v>
      </c>
    </row>
    <row r="143" spans="1:4" x14ac:dyDescent="0.25">
      <c r="A143" t="s">
        <v>96</v>
      </c>
      <c r="B143" t="s">
        <v>272</v>
      </c>
      <c r="C143" s="56">
        <v>1</v>
      </c>
      <c r="D143" s="55">
        <v>71820.649999999994</v>
      </c>
    </row>
    <row r="144" spans="1:4" x14ac:dyDescent="0.25">
      <c r="B144" t="s">
        <v>273</v>
      </c>
      <c r="C144" s="56">
        <v>1</v>
      </c>
      <c r="D144" s="55">
        <v>85360.18</v>
      </c>
    </row>
    <row r="145" spans="2:4" x14ac:dyDescent="0.25">
      <c r="B145" t="s">
        <v>274</v>
      </c>
      <c r="C145" s="56">
        <v>1</v>
      </c>
      <c r="D145" s="55">
        <v>92532.57</v>
      </c>
    </row>
    <row r="146" spans="2:4" x14ac:dyDescent="0.25">
      <c r="B146" t="s">
        <v>275</v>
      </c>
      <c r="C146" s="56">
        <v>3</v>
      </c>
      <c r="D146" s="55">
        <v>249083.39</v>
      </c>
    </row>
    <row r="147" spans="2:4" x14ac:dyDescent="0.25">
      <c r="B147" t="s">
        <v>276</v>
      </c>
      <c r="C147" s="56">
        <v>4.2300000000000004</v>
      </c>
      <c r="D147" s="55">
        <v>360542.01</v>
      </c>
    </row>
    <row r="148" spans="2:4" x14ac:dyDescent="0.25">
      <c r="B148" t="s">
        <v>277</v>
      </c>
      <c r="C148" s="56">
        <v>5.85</v>
      </c>
      <c r="D148" s="55">
        <v>640660.86</v>
      </c>
    </row>
    <row r="149" spans="2:4" x14ac:dyDescent="0.25">
      <c r="B149" t="s">
        <v>278</v>
      </c>
      <c r="C149" s="56">
        <v>1</v>
      </c>
      <c r="D149" s="55">
        <v>152402.13999999998</v>
      </c>
    </row>
    <row r="150" spans="2:4" x14ac:dyDescent="0.25">
      <c r="B150" t="s">
        <v>228</v>
      </c>
      <c r="C150" s="56">
        <v>1</v>
      </c>
      <c r="D150" s="55">
        <v>99115.12</v>
      </c>
    </row>
    <row r="151" spans="2:4" x14ac:dyDescent="0.25">
      <c r="B151" t="s">
        <v>279</v>
      </c>
      <c r="C151" s="56">
        <v>2</v>
      </c>
      <c r="D151" s="55">
        <v>188681.83000000002</v>
      </c>
    </row>
    <row r="152" spans="2:4" x14ac:dyDescent="0.25">
      <c r="B152" t="s">
        <v>280</v>
      </c>
      <c r="C152" s="56">
        <v>0</v>
      </c>
      <c r="D152" s="55">
        <v>0</v>
      </c>
    </row>
    <row r="153" spans="2:4" x14ac:dyDescent="0.25">
      <c r="B153" t="s">
        <v>281</v>
      </c>
      <c r="C153" s="56">
        <v>1</v>
      </c>
      <c r="D153" s="55">
        <v>75974.83</v>
      </c>
    </row>
    <row r="154" spans="2:4" x14ac:dyDescent="0.25">
      <c r="B154" t="s">
        <v>282</v>
      </c>
      <c r="C154" s="56">
        <v>1</v>
      </c>
      <c r="D154" s="55">
        <v>137299.29</v>
      </c>
    </row>
    <row r="155" spans="2:4" x14ac:dyDescent="0.25">
      <c r="B155" t="s">
        <v>283</v>
      </c>
      <c r="C155" s="56">
        <v>2.7100000000000004</v>
      </c>
      <c r="D155" s="55">
        <v>338989.62</v>
      </c>
    </row>
    <row r="156" spans="2:4" x14ac:dyDescent="0.25">
      <c r="B156" t="s">
        <v>284</v>
      </c>
      <c r="C156" s="56">
        <v>1</v>
      </c>
      <c r="D156" s="55">
        <v>146907.26999999999</v>
      </c>
    </row>
    <row r="157" spans="2:4" x14ac:dyDescent="0.25">
      <c r="B157" t="s">
        <v>231</v>
      </c>
      <c r="C157" s="56">
        <v>1</v>
      </c>
      <c r="D157" s="55">
        <v>75974.83</v>
      </c>
    </row>
    <row r="158" spans="2:4" x14ac:dyDescent="0.25">
      <c r="B158" t="s">
        <v>285</v>
      </c>
      <c r="C158" s="56">
        <v>1</v>
      </c>
      <c r="D158" s="55">
        <v>70043.39</v>
      </c>
    </row>
    <row r="159" spans="2:4" x14ac:dyDescent="0.25">
      <c r="B159" t="s">
        <v>286</v>
      </c>
      <c r="C159" s="56">
        <v>1</v>
      </c>
      <c r="D159" s="55">
        <v>108842.52</v>
      </c>
    </row>
    <row r="160" spans="2:4" x14ac:dyDescent="0.25">
      <c r="B160" t="s">
        <v>287</v>
      </c>
      <c r="C160" s="56">
        <v>1</v>
      </c>
      <c r="D160" s="55">
        <v>113846.74</v>
      </c>
    </row>
    <row r="161" spans="1:4" x14ac:dyDescent="0.25">
      <c r="B161" t="s">
        <v>288</v>
      </c>
      <c r="C161" s="56">
        <v>4</v>
      </c>
      <c r="D161" s="55">
        <v>303629.56</v>
      </c>
    </row>
    <row r="162" spans="1:4" x14ac:dyDescent="0.25">
      <c r="B162" t="s">
        <v>289</v>
      </c>
      <c r="C162" s="56">
        <v>2.74</v>
      </c>
      <c r="D162" s="55">
        <v>167098.91</v>
      </c>
    </row>
    <row r="163" spans="1:4" x14ac:dyDescent="0.25">
      <c r="B163" t="s">
        <v>290</v>
      </c>
      <c r="C163" s="56">
        <v>1</v>
      </c>
      <c r="D163" s="55">
        <v>64460.62</v>
      </c>
    </row>
    <row r="164" spans="1:4" x14ac:dyDescent="0.25">
      <c r="B164" t="s">
        <v>233</v>
      </c>
      <c r="C164" s="56">
        <v>2</v>
      </c>
      <c r="D164" s="55">
        <v>113288.43</v>
      </c>
    </row>
    <row r="165" spans="1:4" x14ac:dyDescent="0.25">
      <c r="B165" t="s">
        <v>291</v>
      </c>
      <c r="C165" s="56">
        <v>1</v>
      </c>
      <c r="D165" s="55">
        <v>50346.01</v>
      </c>
    </row>
    <row r="166" spans="1:4" x14ac:dyDescent="0.25">
      <c r="B166" t="s">
        <v>292</v>
      </c>
      <c r="C166" s="56">
        <v>1</v>
      </c>
      <c r="D166" s="55">
        <v>54282.19</v>
      </c>
    </row>
    <row r="167" spans="1:4" x14ac:dyDescent="0.25">
      <c r="B167" t="s">
        <v>259</v>
      </c>
      <c r="C167" s="56">
        <v>1.95</v>
      </c>
      <c r="D167" s="55">
        <v>128243.61</v>
      </c>
    </row>
    <row r="168" spans="1:4" x14ac:dyDescent="0.25">
      <c r="B168" t="s">
        <v>293</v>
      </c>
      <c r="C168" s="56">
        <v>1</v>
      </c>
      <c r="D168" s="55">
        <v>64628.32</v>
      </c>
    </row>
    <row r="169" spans="1:4" x14ac:dyDescent="0.25">
      <c r="B169" t="s">
        <v>294</v>
      </c>
      <c r="C169" s="56">
        <v>1</v>
      </c>
      <c r="D169" s="55">
        <v>76219.429999999993</v>
      </c>
    </row>
    <row r="170" spans="1:4" x14ac:dyDescent="0.25">
      <c r="B170" t="s">
        <v>295</v>
      </c>
      <c r="C170" s="56">
        <v>0.84</v>
      </c>
      <c r="D170" s="55">
        <v>170428.3</v>
      </c>
    </row>
    <row r="171" spans="1:4" x14ac:dyDescent="0.25">
      <c r="A171" t="s">
        <v>97</v>
      </c>
      <c r="B171" t="s">
        <v>296</v>
      </c>
      <c r="C171" s="56">
        <v>1</v>
      </c>
      <c r="D171" s="55">
        <v>120677.66</v>
      </c>
    </row>
    <row r="172" spans="1:4" x14ac:dyDescent="0.25">
      <c r="B172" t="s">
        <v>297</v>
      </c>
      <c r="C172" s="56">
        <v>1</v>
      </c>
      <c r="D172" s="55">
        <v>141660.48000000001</v>
      </c>
    </row>
    <row r="173" spans="1:4" x14ac:dyDescent="0.25">
      <c r="B173" t="s">
        <v>298</v>
      </c>
      <c r="C173" s="56">
        <v>3</v>
      </c>
      <c r="D173" s="55">
        <v>241679.71</v>
      </c>
    </row>
    <row r="174" spans="1:4" x14ac:dyDescent="0.25">
      <c r="B174" t="s">
        <v>299</v>
      </c>
      <c r="C174" s="56">
        <v>1</v>
      </c>
      <c r="D174" s="55">
        <v>97369.09</v>
      </c>
    </row>
    <row r="175" spans="1:4" x14ac:dyDescent="0.25">
      <c r="B175" t="s">
        <v>300</v>
      </c>
      <c r="C175" s="56">
        <v>1</v>
      </c>
      <c r="D175" s="55">
        <v>105061.89</v>
      </c>
    </row>
    <row r="176" spans="1:4" x14ac:dyDescent="0.25">
      <c r="B176" t="s">
        <v>301</v>
      </c>
      <c r="C176" s="56">
        <v>1</v>
      </c>
      <c r="D176" s="55">
        <v>106964.06</v>
      </c>
    </row>
    <row r="177" spans="1:4" x14ac:dyDescent="0.25">
      <c r="B177" t="s">
        <v>302</v>
      </c>
      <c r="C177" s="56">
        <v>3</v>
      </c>
      <c r="D177" s="55">
        <v>319814.3</v>
      </c>
    </row>
    <row r="178" spans="1:4" x14ac:dyDescent="0.25">
      <c r="B178" t="s">
        <v>303</v>
      </c>
      <c r="C178" s="56">
        <v>1</v>
      </c>
      <c r="D178" s="55">
        <v>125036.83</v>
      </c>
    </row>
    <row r="179" spans="1:4" x14ac:dyDescent="0.25">
      <c r="B179" t="s">
        <v>304</v>
      </c>
      <c r="C179" s="56">
        <v>1</v>
      </c>
      <c r="D179" s="55">
        <v>75974.83</v>
      </c>
    </row>
    <row r="180" spans="1:4" x14ac:dyDescent="0.25">
      <c r="B180" t="s">
        <v>285</v>
      </c>
      <c r="C180" s="56">
        <v>1</v>
      </c>
      <c r="D180" s="55">
        <v>102088.51</v>
      </c>
    </row>
    <row r="181" spans="1:4" x14ac:dyDescent="0.25">
      <c r="B181" t="s">
        <v>305</v>
      </c>
      <c r="C181" s="56">
        <v>1</v>
      </c>
      <c r="D181" s="55">
        <v>65883.13</v>
      </c>
    </row>
    <row r="182" spans="1:4" x14ac:dyDescent="0.25">
      <c r="B182" t="s">
        <v>233</v>
      </c>
      <c r="C182" s="56">
        <v>2</v>
      </c>
      <c r="D182" s="55">
        <v>120400.38</v>
      </c>
    </row>
    <row r="183" spans="1:4" x14ac:dyDescent="0.25">
      <c r="B183" t="s">
        <v>259</v>
      </c>
      <c r="C183" s="56">
        <v>2</v>
      </c>
      <c r="D183" s="55">
        <v>125400.54999999999</v>
      </c>
    </row>
    <row r="184" spans="1:4" x14ac:dyDescent="0.25">
      <c r="B184" t="s">
        <v>306</v>
      </c>
      <c r="C184" s="56">
        <v>1</v>
      </c>
      <c r="D184" s="55">
        <v>176460.42</v>
      </c>
    </row>
    <row r="185" spans="1:4" x14ac:dyDescent="0.25">
      <c r="A185" t="s">
        <v>98</v>
      </c>
      <c r="B185" t="s">
        <v>175</v>
      </c>
      <c r="C185" s="56">
        <v>5</v>
      </c>
      <c r="D185" s="55">
        <v>365772.54000000004</v>
      </c>
    </row>
    <row r="186" spans="1:4" x14ac:dyDescent="0.25">
      <c r="B186" t="s">
        <v>307</v>
      </c>
      <c r="C186" s="56">
        <v>2</v>
      </c>
      <c r="D186" s="55">
        <v>160919.83000000002</v>
      </c>
    </row>
    <row r="187" spans="1:4" x14ac:dyDescent="0.25">
      <c r="B187" t="s">
        <v>201</v>
      </c>
      <c r="C187" s="56">
        <v>8.35</v>
      </c>
      <c r="D187" s="55">
        <v>763090.8</v>
      </c>
    </row>
    <row r="188" spans="1:4" x14ac:dyDescent="0.25">
      <c r="B188" t="s">
        <v>202</v>
      </c>
      <c r="C188" s="56">
        <v>16.25</v>
      </c>
      <c r="D188" s="55">
        <v>1631937.16</v>
      </c>
    </row>
    <row r="189" spans="1:4" x14ac:dyDescent="0.25">
      <c r="B189" t="s">
        <v>203</v>
      </c>
      <c r="C189" s="56">
        <v>6.25</v>
      </c>
      <c r="D189" s="55">
        <v>697975.42999999993</v>
      </c>
    </row>
    <row r="190" spans="1:4" x14ac:dyDescent="0.25">
      <c r="B190" t="s">
        <v>308</v>
      </c>
      <c r="C190" s="56">
        <v>4</v>
      </c>
      <c r="D190" s="55">
        <v>526203.14</v>
      </c>
    </row>
    <row r="191" spans="1:4" x14ac:dyDescent="0.25">
      <c r="B191" t="s">
        <v>309</v>
      </c>
      <c r="C191" s="56">
        <v>1</v>
      </c>
      <c r="D191" s="55">
        <v>112107.92</v>
      </c>
    </row>
    <row r="192" spans="1:4" x14ac:dyDescent="0.25">
      <c r="B192" t="s">
        <v>310</v>
      </c>
      <c r="C192" s="56">
        <v>1</v>
      </c>
      <c r="D192" s="55">
        <v>92367.47</v>
      </c>
    </row>
    <row r="193" spans="1:4" x14ac:dyDescent="0.25">
      <c r="B193" t="s">
        <v>311</v>
      </c>
      <c r="C193" s="56">
        <v>1</v>
      </c>
      <c r="D193" s="55">
        <v>70043.39</v>
      </c>
    </row>
    <row r="194" spans="1:4" x14ac:dyDescent="0.25">
      <c r="B194" t="s">
        <v>312</v>
      </c>
      <c r="C194" s="56">
        <v>1</v>
      </c>
      <c r="D194" s="55">
        <v>110017.82</v>
      </c>
    </row>
    <row r="195" spans="1:4" x14ac:dyDescent="0.25">
      <c r="B195" t="s">
        <v>313</v>
      </c>
      <c r="C195" s="56">
        <v>1</v>
      </c>
      <c r="D195" s="55">
        <v>153775.20000000001</v>
      </c>
    </row>
    <row r="196" spans="1:4" x14ac:dyDescent="0.25">
      <c r="B196" t="s">
        <v>270</v>
      </c>
      <c r="C196" s="56">
        <v>1</v>
      </c>
      <c r="D196" s="55">
        <v>66171.679999999993</v>
      </c>
    </row>
    <row r="197" spans="1:4" x14ac:dyDescent="0.25">
      <c r="B197" t="s">
        <v>314</v>
      </c>
      <c r="C197" s="56">
        <v>1</v>
      </c>
      <c r="D197" s="55">
        <v>165698.81</v>
      </c>
    </row>
    <row r="198" spans="1:4" x14ac:dyDescent="0.25">
      <c r="A198" t="s">
        <v>99</v>
      </c>
      <c r="B198" t="s">
        <v>315</v>
      </c>
      <c r="C198" s="56">
        <v>1</v>
      </c>
      <c r="D198" s="55">
        <v>64608.95</v>
      </c>
    </row>
    <row r="199" spans="1:4" x14ac:dyDescent="0.25">
      <c r="B199" t="s">
        <v>186</v>
      </c>
      <c r="C199" s="56">
        <v>0.75</v>
      </c>
      <c r="D199" s="55">
        <v>93777.62</v>
      </c>
    </row>
    <row r="200" spans="1:4" x14ac:dyDescent="0.25">
      <c r="B200" t="s">
        <v>316</v>
      </c>
      <c r="C200" s="56">
        <v>0</v>
      </c>
      <c r="D200" s="55">
        <v>0</v>
      </c>
    </row>
    <row r="201" spans="1:4" x14ac:dyDescent="0.25">
      <c r="B201" t="s">
        <v>250</v>
      </c>
      <c r="C201" s="56">
        <v>0</v>
      </c>
      <c r="D201" s="55">
        <v>0</v>
      </c>
    </row>
    <row r="202" spans="1:4" x14ac:dyDescent="0.25">
      <c r="B202" t="s">
        <v>317</v>
      </c>
      <c r="C202" s="56">
        <v>0</v>
      </c>
      <c r="D202" s="55">
        <v>0</v>
      </c>
    </row>
    <row r="203" spans="1:4" x14ac:dyDescent="0.25">
      <c r="B203" t="s">
        <v>318</v>
      </c>
      <c r="C203" s="56">
        <v>1</v>
      </c>
      <c r="D203" s="55">
        <v>95565.8</v>
      </c>
    </row>
    <row r="204" spans="1:4" x14ac:dyDescent="0.25">
      <c r="B204" t="s">
        <v>206</v>
      </c>
      <c r="C204" s="56">
        <v>1.65</v>
      </c>
      <c r="D204" s="55">
        <v>136077.04999999999</v>
      </c>
    </row>
    <row r="205" spans="1:4" x14ac:dyDescent="0.25">
      <c r="B205" t="s">
        <v>209</v>
      </c>
      <c r="C205" s="56">
        <v>0</v>
      </c>
      <c r="D205" s="55">
        <v>0</v>
      </c>
    </row>
    <row r="206" spans="1:4" x14ac:dyDescent="0.25">
      <c r="B206" t="s">
        <v>319</v>
      </c>
      <c r="C206" s="56">
        <v>0</v>
      </c>
      <c r="D206" s="55">
        <v>0</v>
      </c>
    </row>
    <row r="207" spans="1:4" x14ac:dyDescent="0.25">
      <c r="B207" t="s">
        <v>320</v>
      </c>
      <c r="C207" s="56">
        <v>1</v>
      </c>
      <c r="D207" s="55">
        <v>70571.039999999994</v>
      </c>
    </row>
    <row r="208" spans="1:4" x14ac:dyDescent="0.25">
      <c r="B208" t="s">
        <v>321</v>
      </c>
      <c r="C208" s="56">
        <v>5</v>
      </c>
      <c r="D208" s="55">
        <v>718689.05</v>
      </c>
    </row>
    <row r="209" spans="1:4" x14ac:dyDescent="0.25">
      <c r="B209" t="s">
        <v>260</v>
      </c>
      <c r="C209" s="56">
        <v>0</v>
      </c>
      <c r="D209" s="55">
        <v>0</v>
      </c>
    </row>
    <row r="210" spans="1:4" x14ac:dyDescent="0.25">
      <c r="B210" t="s">
        <v>322</v>
      </c>
      <c r="C210" s="56">
        <v>1</v>
      </c>
      <c r="D210" s="55">
        <v>57587.78</v>
      </c>
    </row>
    <row r="211" spans="1:4" x14ac:dyDescent="0.25">
      <c r="A211" t="s">
        <v>100</v>
      </c>
      <c r="B211" t="s">
        <v>323</v>
      </c>
      <c r="C211" s="56">
        <v>1</v>
      </c>
      <c r="D211" s="55">
        <v>121940.59</v>
      </c>
    </row>
    <row r="212" spans="1:4" x14ac:dyDescent="0.25">
      <c r="B212" t="s">
        <v>269</v>
      </c>
      <c r="C212" s="56">
        <v>1</v>
      </c>
      <c r="D212" s="55">
        <v>77948.98</v>
      </c>
    </row>
    <row r="213" spans="1:4" x14ac:dyDescent="0.25">
      <c r="B213" t="s">
        <v>324</v>
      </c>
      <c r="C213" s="56">
        <v>3</v>
      </c>
      <c r="D213" s="55">
        <v>214009.08</v>
      </c>
    </row>
    <row r="214" spans="1:4" x14ac:dyDescent="0.25">
      <c r="A214" t="s">
        <v>101</v>
      </c>
      <c r="B214" t="s">
        <v>325</v>
      </c>
      <c r="C214" s="56">
        <v>1</v>
      </c>
      <c r="D214" s="55">
        <v>82470.94</v>
      </c>
    </row>
    <row r="215" spans="1:4" x14ac:dyDescent="0.25">
      <c r="B215" t="s">
        <v>326</v>
      </c>
      <c r="C215" s="56">
        <v>1</v>
      </c>
      <c r="D215" s="55">
        <v>90156.51</v>
      </c>
    </row>
    <row r="216" spans="1:4" x14ac:dyDescent="0.25">
      <c r="B216" t="s">
        <v>327</v>
      </c>
      <c r="C216" s="56">
        <v>1</v>
      </c>
      <c r="D216" s="55">
        <v>137540.42000000001</v>
      </c>
    </row>
    <row r="217" spans="1:4" x14ac:dyDescent="0.25">
      <c r="B217" t="s">
        <v>259</v>
      </c>
      <c r="C217" s="56">
        <v>1</v>
      </c>
      <c r="D217" s="55">
        <v>70261.97</v>
      </c>
    </row>
    <row r="218" spans="1:4" x14ac:dyDescent="0.25">
      <c r="A218" t="s">
        <v>102</v>
      </c>
      <c r="B218" t="s">
        <v>328</v>
      </c>
      <c r="C218" s="56">
        <v>66</v>
      </c>
      <c r="D218" s="55">
        <v>6312779.2199999997</v>
      </c>
    </row>
    <row r="219" spans="1:4" x14ac:dyDescent="0.25">
      <c r="B219" t="s">
        <v>329</v>
      </c>
      <c r="C219" s="56">
        <v>3</v>
      </c>
      <c r="D219" s="55">
        <v>305294.56</v>
      </c>
    </row>
    <row r="220" spans="1:4" x14ac:dyDescent="0.25">
      <c r="B220" t="s">
        <v>330</v>
      </c>
      <c r="C220" s="56">
        <v>6</v>
      </c>
      <c r="D220" s="55">
        <v>589076.49</v>
      </c>
    </row>
    <row r="221" spans="1:4" x14ac:dyDescent="0.25">
      <c r="B221" t="s">
        <v>331</v>
      </c>
      <c r="C221" s="56">
        <v>71</v>
      </c>
      <c r="D221" s="55">
        <v>7663394.179999996</v>
      </c>
    </row>
    <row r="222" spans="1:4" x14ac:dyDescent="0.25">
      <c r="B222" t="s">
        <v>332</v>
      </c>
      <c r="C222" s="56">
        <v>150</v>
      </c>
      <c r="D222" s="55">
        <v>12955646.109999999</v>
      </c>
    </row>
    <row r="223" spans="1:4" x14ac:dyDescent="0.25">
      <c r="B223" t="s">
        <v>333</v>
      </c>
      <c r="C223" s="56">
        <v>80</v>
      </c>
      <c r="D223" s="55">
        <v>7055480.109999991</v>
      </c>
    </row>
    <row r="224" spans="1:4" x14ac:dyDescent="0.25">
      <c r="B224" t="s">
        <v>334</v>
      </c>
      <c r="C224" s="56">
        <v>25</v>
      </c>
      <c r="D224" s="55">
        <v>2642687.7200000002</v>
      </c>
    </row>
    <row r="225" spans="2:4" x14ac:dyDescent="0.25">
      <c r="B225" t="s">
        <v>335</v>
      </c>
      <c r="C225" s="56">
        <v>1</v>
      </c>
      <c r="D225" s="55">
        <v>145538.34</v>
      </c>
    </row>
    <row r="226" spans="2:4" x14ac:dyDescent="0.25">
      <c r="B226" t="s">
        <v>336</v>
      </c>
      <c r="C226" s="56">
        <v>6</v>
      </c>
      <c r="D226" s="55">
        <v>831105.5399999998</v>
      </c>
    </row>
    <row r="227" spans="2:4" x14ac:dyDescent="0.25">
      <c r="B227" t="s">
        <v>337</v>
      </c>
      <c r="C227" s="56">
        <v>4</v>
      </c>
      <c r="D227" s="55">
        <v>651820.93999999994</v>
      </c>
    </row>
    <row r="228" spans="2:4" x14ac:dyDescent="0.25">
      <c r="B228" t="s">
        <v>338</v>
      </c>
      <c r="C228" s="56">
        <v>3</v>
      </c>
      <c r="D228" s="55">
        <v>253847.91999999998</v>
      </c>
    </row>
    <row r="229" spans="2:4" x14ac:dyDescent="0.25">
      <c r="B229" t="s">
        <v>339</v>
      </c>
      <c r="C229" s="56">
        <v>1</v>
      </c>
      <c r="D229" s="55">
        <v>96325.91</v>
      </c>
    </row>
    <row r="230" spans="2:4" x14ac:dyDescent="0.25">
      <c r="B230" t="s">
        <v>340</v>
      </c>
      <c r="C230" s="56">
        <v>1</v>
      </c>
      <c r="D230" s="55">
        <v>64700.02</v>
      </c>
    </row>
    <row r="231" spans="2:4" x14ac:dyDescent="0.25">
      <c r="B231" t="s">
        <v>341</v>
      </c>
      <c r="C231" s="56">
        <v>1</v>
      </c>
      <c r="D231" s="55">
        <v>73975.22</v>
      </c>
    </row>
    <row r="232" spans="2:4" x14ac:dyDescent="0.25">
      <c r="B232" t="s">
        <v>342</v>
      </c>
      <c r="C232" s="56">
        <v>6</v>
      </c>
      <c r="D232" s="55">
        <v>572955.02999999991</v>
      </c>
    </row>
    <row r="233" spans="2:4" x14ac:dyDescent="0.25">
      <c r="B233" t="s">
        <v>343</v>
      </c>
      <c r="C233" s="56">
        <v>2</v>
      </c>
      <c r="D233" s="55">
        <v>209485.38</v>
      </c>
    </row>
    <row r="234" spans="2:4" x14ac:dyDescent="0.25">
      <c r="B234" t="s">
        <v>344</v>
      </c>
      <c r="C234" s="56">
        <v>1</v>
      </c>
      <c r="D234" s="55">
        <v>89403.92</v>
      </c>
    </row>
    <row r="235" spans="2:4" x14ac:dyDescent="0.25">
      <c r="B235" t="s">
        <v>345</v>
      </c>
      <c r="C235" s="56">
        <v>4</v>
      </c>
      <c r="D235" s="55">
        <v>290323.64</v>
      </c>
    </row>
    <row r="236" spans="2:4" x14ac:dyDescent="0.25">
      <c r="B236" t="s">
        <v>346</v>
      </c>
      <c r="C236" s="56">
        <v>2</v>
      </c>
      <c r="D236" s="55">
        <v>136106.06</v>
      </c>
    </row>
    <row r="237" spans="2:4" x14ac:dyDescent="0.25">
      <c r="B237" t="s">
        <v>347</v>
      </c>
      <c r="C237" s="56">
        <v>0.5</v>
      </c>
      <c r="D237" s="55">
        <v>41632.86</v>
      </c>
    </row>
    <row r="238" spans="2:4" x14ac:dyDescent="0.25">
      <c r="B238" t="s">
        <v>348</v>
      </c>
      <c r="C238" s="56">
        <v>1</v>
      </c>
      <c r="D238" s="55">
        <v>112107.92000000001</v>
      </c>
    </row>
    <row r="239" spans="2:4" x14ac:dyDescent="0.25">
      <c r="B239" t="s">
        <v>349</v>
      </c>
      <c r="C239" s="56">
        <v>1</v>
      </c>
      <c r="D239" s="55">
        <v>136290.23000000001</v>
      </c>
    </row>
    <row r="240" spans="2:4" x14ac:dyDescent="0.25">
      <c r="B240" t="s">
        <v>350</v>
      </c>
      <c r="C240" s="56">
        <v>2</v>
      </c>
      <c r="D240" s="55">
        <v>180313.02</v>
      </c>
    </row>
    <row r="241" spans="1:4" x14ac:dyDescent="0.25">
      <c r="B241" t="s">
        <v>202</v>
      </c>
      <c r="C241" s="56">
        <v>1</v>
      </c>
      <c r="D241" s="55">
        <v>107044.43</v>
      </c>
    </row>
    <row r="242" spans="1:4" x14ac:dyDescent="0.25">
      <c r="B242" t="s">
        <v>209</v>
      </c>
      <c r="C242" s="56">
        <v>1</v>
      </c>
      <c r="D242" s="55">
        <v>102088.51</v>
      </c>
    </row>
    <row r="243" spans="1:4" x14ac:dyDescent="0.25">
      <c r="B243" t="s">
        <v>238</v>
      </c>
      <c r="C243" s="56">
        <v>1</v>
      </c>
      <c r="D243" s="55">
        <v>80751.78</v>
      </c>
    </row>
    <row r="244" spans="1:4" x14ac:dyDescent="0.25">
      <c r="B244" t="s">
        <v>351</v>
      </c>
      <c r="C244" s="56">
        <v>1</v>
      </c>
      <c r="D244" s="55">
        <v>86178.7</v>
      </c>
    </row>
    <row r="245" spans="1:4" x14ac:dyDescent="0.25">
      <c r="B245" t="s">
        <v>290</v>
      </c>
      <c r="C245" s="56">
        <v>2</v>
      </c>
      <c r="D245" s="55">
        <v>132617.44</v>
      </c>
    </row>
    <row r="246" spans="1:4" x14ac:dyDescent="0.25">
      <c r="B246" t="s">
        <v>233</v>
      </c>
      <c r="C246" s="56">
        <v>3</v>
      </c>
      <c r="D246" s="55">
        <v>183062.64</v>
      </c>
    </row>
    <row r="247" spans="1:4" x14ac:dyDescent="0.25">
      <c r="B247" t="s">
        <v>352</v>
      </c>
      <c r="C247" s="56">
        <v>1</v>
      </c>
      <c r="D247" s="55">
        <v>44383.63</v>
      </c>
    </row>
    <row r="248" spans="1:4" x14ac:dyDescent="0.25">
      <c r="B248" t="s">
        <v>259</v>
      </c>
      <c r="C248" s="56">
        <v>1</v>
      </c>
      <c r="D248" s="55">
        <v>71551.179999999993</v>
      </c>
    </row>
    <row r="249" spans="1:4" x14ac:dyDescent="0.25">
      <c r="B249" t="s">
        <v>353</v>
      </c>
      <c r="C249" s="56">
        <v>1</v>
      </c>
      <c r="D249" s="55">
        <v>193790.12</v>
      </c>
    </row>
    <row r="250" spans="1:4" x14ac:dyDescent="0.25">
      <c r="B250" t="s">
        <v>246</v>
      </c>
      <c r="C250" s="56">
        <v>0.2</v>
      </c>
      <c r="D250" s="55">
        <v>18050.47</v>
      </c>
    </row>
    <row r="251" spans="1:4" x14ac:dyDescent="0.25">
      <c r="A251" t="s">
        <v>103</v>
      </c>
      <c r="B251" t="s">
        <v>354</v>
      </c>
      <c r="C251" s="56">
        <v>67</v>
      </c>
      <c r="D251" s="55">
        <v>6708741.4100000039</v>
      </c>
    </row>
    <row r="252" spans="1:4" x14ac:dyDescent="0.25">
      <c r="B252" t="s">
        <v>355</v>
      </c>
      <c r="C252" s="56">
        <v>13</v>
      </c>
      <c r="D252" s="55">
        <v>1314647.1600000001</v>
      </c>
    </row>
    <row r="253" spans="1:4" x14ac:dyDescent="0.25">
      <c r="B253" t="s">
        <v>356</v>
      </c>
      <c r="C253" s="56">
        <v>322</v>
      </c>
      <c r="D253" s="55">
        <v>29170696.350000069</v>
      </c>
    </row>
    <row r="254" spans="1:4" x14ac:dyDescent="0.25">
      <c r="B254" t="s">
        <v>357</v>
      </c>
      <c r="C254" s="56">
        <v>48</v>
      </c>
      <c r="D254" s="55">
        <v>4945350.4099999992</v>
      </c>
    </row>
    <row r="255" spans="1:4" x14ac:dyDescent="0.25">
      <c r="B255" t="s">
        <v>358</v>
      </c>
      <c r="C255" s="56">
        <v>5</v>
      </c>
      <c r="D255" s="55">
        <v>531989.99</v>
      </c>
    </row>
    <row r="256" spans="1:4" x14ac:dyDescent="0.25">
      <c r="B256" t="s">
        <v>359</v>
      </c>
      <c r="C256" s="56">
        <v>3</v>
      </c>
      <c r="D256" s="55">
        <v>465806.45</v>
      </c>
    </row>
    <row r="257" spans="2:4" x14ac:dyDescent="0.25">
      <c r="B257" t="s">
        <v>360</v>
      </c>
      <c r="C257" s="56">
        <v>11</v>
      </c>
      <c r="D257" s="55">
        <v>1494675.5699999998</v>
      </c>
    </row>
    <row r="258" spans="2:4" x14ac:dyDescent="0.25">
      <c r="B258" t="s">
        <v>361</v>
      </c>
      <c r="C258" s="56">
        <v>23</v>
      </c>
      <c r="D258" s="55">
        <v>2752502.7199999993</v>
      </c>
    </row>
    <row r="259" spans="2:4" x14ac:dyDescent="0.25">
      <c r="B259" t="s">
        <v>362</v>
      </c>
      <c r="C259" s="56">
        <v>0</v>
      </c>
      <c r="D259" s="55">
        <v>0</v>
      </c>
    </row>
    <row r="260" spans="2:4" x14ac:dyDescent="0.25">
      <c r="B260" t="s">
        <v>363</v>
      </c>
      <c r="C260" s="56">
        <v>0</v>
      </c>
      <c r="D260" s="55">
        <v>0</v>
      </c>
    </row>
    <row r="261" spans="2:4" x14ac:dyDescent="0.25">
      <c r="B261" t="s">
        <v>364</v>
      </c>
      <c r="C261" s="56">
        <v>2</v>
      </c>
      <c r="D261" s="55">
        <v>113951.11</v>
      </c>
    </row>
    <row r="262" spans="2:4" x14ac:dyDescent="0.25">
      <c r="B262" t="s">
        <v>365</v>
      </c>
      <c r="C262" s="56">
        <v>3</v>
      </c>
      <c r="D262" s="55">
        <v>190999.16999999998</v>
      </c>
    </row>
    <row r="263" spans="2:4" x14ac:dyDescent="0.25">
      <c r="B263" t="s">
        <v>366</v>
      </c>
      <c r="C263" s="56">
        <v>1</v>
      </c>
      <c r="D263" s="55">
        <v>89068.53</v>
      </c>
    </row>
    <row r="264" spans="2:4" x14ac:dyDescent="0.25">
      <c r="B264" t="s">
        <v>367</v>
      </c>
      <c r="C264" s="56">
        <v>1</v>
      </c>
      <c r="D264" s="55">
        <v>117549.87</v>
      </c>
    </row>
    <row r="265" spans="2:4" x14ac:dyDescent="0.25">
      <c r="B265" t="s">
        <v>299</v>
      </c>
      <c r="C265" s="56">
        <v>1</v>
      </c>
      <c r="D265" s="55">
        <v>92861.3</v>
      </c>
    </row>
    <row r="266" spans="2:4" x14ac:dyDescent="0.25">
      <c r="B266" t="s">
        <v>368</v>
      </c>
      <c r="C266" s="56">
        <v>0</v>
      </c>
      <c r="D266" s="55">
        <v>0</v>
      </c>
    </row>
    <row r="267" spans="2:4" x14ac:dyDescent="0.25">
      <c r="B267" t="s">
        <v>369</v>
      </c>
      <c r="C267" s="56">
        <v>1</v>
      </c>
      <c r="D267" s="55">
        <v>100073.87</v>
      </c>
    </row>
    <row r="268" spans="2:4" x14ac:dyDescent="0.25">
      <c r="B268" t="s">
        <v>370</v>
      </c>
      <c r="C268" s="56">
        <v>0</v>
      </c>
      <c r="D268" s="55">
        <v>0</v>
      </c>
    </row>
    <row r="269" spans="2:4" x14ac:dyDescent="0.25">
      <c r="B269" t="s">
        <v>201</v>
      </c>
      <c r="C269" s="56">
        <v>4.78</v>
      </c>
      <c r="D269" s="55">
        <v>434811.2</v>
      </c>
    </row>
    <row r="270" spans="2:4" x14ac:dyDescent="0.25">
      <c r="B270" t="s">
        <v>371</v>
      </c>
      <c r="C270" s="56">
        <v>1</v>
      </c>
      <c r="D270" s="55">
        <v>125036.83</v>
      </c>
    </row>
    <row r="271" spans="2:4" x14ac:dyDescent="0.25">
      <c r="B271" t="s">
        <v>372</v>
      </c>
      <c r="C271" s="56">
        <v>1</v>
      </c>
      <c r="D271" s="55">
        <v>119726.71</v>
      </c>
    </row>
    <row r="272" spans="2:4" x14ac:dyDescent="0.25">
      <c r="B272" t="s">
        <v>373</v>
      </c>
      <c r="C272" s="56">
        <v>1</v>
      </c>
      <c r="D272" s="55">
        <v>100073.87</v>
      </c>
    </row>
    <row r="273" spans="2:4" x14ac:dyDescent="0.25">
      <c r="B273" t="s">
        <v>374</v>
      </c>
      <c r="C273" s="56">
        <v>2</v>
      </c>
      <c r="D273" s="55">
        <v>190230.39</v>
      </c>
    </row>
    <row r="274" spans="2:4" x14ac:dyDescent="0.25">
      <c r="B274" t="s">
        <v>375</v>
      </c>
      <c r="C274" s="56">
        <v>1</v>
      </c>
      <c r="D274" s="55">
        <v>102088.51</v>
      </c>
    </row>
    <row r="275" spans="2:4" x14ac:dyDescent="0.25">
      <c r="B275" t="s">
        <v>376</v>
      </c>
      <c r="C275" s="56">
        <v>1</v>
      </c>
      <c r="D275" s="55">
        <v>81408.11</v>
      </c>
    </row>
    <row r="276" spans="2:4" x14ac:dyDescent="0.25">
      <c r="B276" t="s">
        <v>231</v>
      </c>
      <c r="C276" s="56">
        <v>1</v>
      </c>
      <c r="D276" s="55">
        <v>70043.39</v>
      </c>
    </row>
    <row r="277" spans="2:4" x14ac:dyDescent="0.25">
      <c r="B277" t="s">
        <v>209</v>
      </c>
      <c r="C277" s="56">
        <v>1</v>
      </c>
      <c r="D277" s="55">
        <v>99115.12</v>
      </c>
    </row>
    <row r="278" spans="2:4" x14ac:dyDescent="0.25">
      <c r="B278" t="s">
        <v>238</v>
      </c>
      <c r="C278" s="56">
        <v>2</v>
      </c>
      <c r="D278" s="55">
        <v>140913.66999999998</v>
      </c>
    </row>
    <row r="279" spans="2:4" x14ac:dyDescent="0.25">
      <c r="B279" t="s">
        <v>377</v>
      </c>
      <c r="C279" s="56">
        <v>1</v>
      </c>
      <c r="D279" s="55">
        <v>94796.72</v>
      </c>
    </row>
    <row r="280" spans="2:4" x14ac:dyDescent="0.25">
      <c r="B280" t="s">
        <v>378</v>
      </c>
      <c r="C280" s="56">
        <v>1</v>
      </c>
      <c r="D280" s="55">
        <v>88764.08</v>
      </c>
    </row>
    <row r="281" spans="2:4" x14ac:dyDescent="0.25">
      <c r="B281" t="s">
        <v>305</v>
      </c>
      <c r="C281" s="56">
        <v>1</v>
      </c>
      <c r="D281" s="55">
        <v>75974.83</v>
      </c>
    </row>
    <row r="282" spans="2:4" x14ac:dyDescent="0.25">
      <c r="B282" t="s">
        <v>379</v>
      </c>
      <c r="C282" s="56">
        <v>1</v>
      </c>
      <c r="D282" s="55">
        <v>125036.83</v>
      </c>
    </row>
    <row r="283" spans="2:4" x14ac:dyDescent="0.25">
      <c r="B283" t="s">
        <v>380</v>
      </c>
      <c r="C283" s="56">
        <v>1</v>
      </c>
      <c r="D283" s="55">
        <v>128787.96</v>
      </c>
    </row>
    <row r="284" spans="2:4" x14ac:dyDescent="0.25">
      <c r="B284" t="s">
        <v>381</v>
      </c>
      <c r="C284" s="56">
        <v>1</v>
      </c>
      <c r="D284" s="55">
        <v>75974.83</v>
      </c>
    </row>
    <row r="285" spans="2:4" x14ac:dyDescent="0.25">
      <c r="B285" t="s">
        <v>290</v>
      </c>
      <c r="C285" s="56">
        <v>1</v>
      </c>
      <c r="D285" s="55">
        <v>69597.259999999995</v>
      </c>
    </row>
    <row r="286" spans="2:4" x14ac:dyDescent="0.25">
      <c r="B286" t="s">
        <v>233</v>
      </c>
      <c r="C286" s="56">
        <v>4</v>
      </c>
      <c r="D286" s="55">
        <v>244819.07</v>
      </c>
    </row>
    <row r="287" spans="2:4" x14ac:dyDescent="0.25">
      <c r="B287" t="s">
        <v>382</v>
      </c>
      <c r="C287" s="56">
        <v>5</v>
      </c>
      <c r="D287" s="55">
        <v>277277.65999999997</v>
      </c>
    </row>
    <row r="288" spans="2:4" x14ac:dyDescent="0.25">
      <c r="B288" t="s">
        <v>383</v>
      </c>
      <c r="C288" s="56">
        <v>15</v>
      </c>
      <c r="D288" s="55">
        <v>915329.07999999984</v>
      </c>
    </row>
    <row r="289" spans="1:4" x14ac:dyDescent="0.25">
      <c r="B289" t="s">
        <v>384</v>
      </c>
      <c r="C289" s="56">
        <v>5</v>
      </c>
      <c r="D289" s="55">
        <v>249690.58</v>
      </c>
    </row>
    <row r="290" spans="1:4" x14ac:dyDescent="0.25">
      <c r="B290" t="s">
        <v>385</v>
      </c>
      <c r="C290" s="56">
        <v>16</v>
      </c>
      <c r="D290" s="55">
        <v>961424.67999999993</v>
      </c>
    </row>
    <row r="291" spans="1:4" x14ac:dyDescent="0.25">
      <c r="B291" t="s">
        <v>259</v>
      </c>
      <c r="C291" s="56">
        <v>11</v>
      </c>
      <c r="D291" s="55">
        <v>761497.49</v>
      </c>
    </row>
    <row r="292" spans="1:4" x14ac:dyDescent="0.25">
      <c r="B292" t="s">
        <v>386</v>
      </c>
      <c r="C292" s="56">
        <v>0.5</v>
      </c>
      <c r="D292" s="55">
        <v>25205.46</v>
      </c>
    </row>
    <row r="293" spans="1:4" x14ac:dyDescent="0.25">
      <c r="B293" t="s">
        <v>387</v>
      </c>
      <c r="C293" s="56">
        <v>2</v>
      </c>
      <c r="D293" s="55">
        <v>137301.03</v>
      </c>
    </row>
    <row r="294" spans="1:4" x14ac:dyDescent="0.25">
      <c r="B294" t="s">
        <v>388</v>
      </c>
      <c r="C294" s="56">
        <v>0.6</v>
      </c>
      <c r="D294" s="55">
        <v>32569.37</v>
      </c>
    </row>
    <row r="295" spans="1:4" x14ac:dyDescent="0.25">
      <c r="B295" t="s">
        <v>389</v>
      </c>
      <c r="C295" s="56">
        <v>1</v>
      </c>
      <c r="D295" s="55">
        <v>202457</v>
      </c>
    </row>
    <row r="296" spans="1:4" x14ac:dyDescent="0.25">
      <c r="B296" t="s">
        <v>246</v>
      </c>
      <c r="C296" s="56">
        <v>3.2199999999999998</v>
      </c>
      <c r="D296" s="55">
        <v>384001.49</v>
      </c>
    </row>
    <row r="297" spans="1:4" x14ac:dyDescent="0.25">
      <c r="B297" t="s">
        <v>247</v>
      </c>
      <c r="C297" s="56">
        <v>0.54</v>
      </c>
      <c r="D297" s="55">
        <v>60767.49</v>
      </c>
    </row>
    <row r="298" spans="1:4" x14ac:dyDescent="0.25">
      <c r="A298" t="s">
        <v>104</v>
      </c>
      <c r="B298" t="s">
        <v>201</v>
      </c>
      <c r="C298" s="56">
        <v>0.05</v>
      </c>
      <c r="D298" s="55">
        <v>4494.49</v>
      </c>
    </row>
    <row r="299" spans="1:4" x14ac:dyDescent="0.25">
      <c r="B299" t="s">
        <v>202</v>
      </c>
      <c r="C299" s="56">
        <v>1</v>
      </c>
      <c r="D299" s="55">
        <v>82470.94</v>
      </c>
    </row>
    <row r="300" spans="1:4" x14ac:dyDescent="0.25">
      <c r="A300" t="s">
        <v>105</v>
      </c>
      <c r="B300" t="s">
        <v>232</v>
      </c>
      <c r="C300" s="56">
        <v>1</v>
      </c>
      <c r="D300" s="55">
        <v>75974.83</v>
      </c>
    </row>
    <row r="301" spans="1:4" x14ac:dyDescent="0.25">
      <c r="B301" t="s">
        <v>270</v>
      </c>
      <c r="C301" s="56">
        <v>1</v>
      </c>
      <c r="D301" s="55">
        <v>59006.239999999998</v>
      </c>
    </row>
    <row r="302" spans="1:4" x14ac:dyDescent="0.25">
      <c r="B302" t="s">
        <v>390</v>
      </c>
      <c r="C302" s="56">
        <v>1</v>
      </c>
      <c r="D302" s="55">
        <v>138380.91</v>
      </c>
    </row>
    <row r="303" spans="1:4" x14ac:dyDescent="0.25">
      <c r="A303" t="s">
        <v>106</v>
      </c>
      <c r="B303" t="s">
        <v>136</v>
      </c>
      <c r="C303" s="56">
        <v>3.48</v>
      </c>
      <c r="D303" s="55">
        <v>246976.66999999998</v>
      </c>
    </row>
    <row r="304" spans="1:4" x14ac:dyDescent="0.25">
      <c r="B304" t="s">
        <v>137</v>
      </c>
      <c r="C304" s="56">
        <v>2.4900000000000002</v>
      </c>
      <c r="D304" s="55">
        <v>217041.78</v>
      </c>
    </row>
    <row r="305" spans="2:4" x14ac:dyDescent="0.25">
      <c r="B305" t="s">
        <v>138</v>
      </c>
      <c r="C305" s="56">
        <v>0.1</v>
      </c>
      <c r="D305" s="55">
        <v>5695.69</v>
      </c>
    </row>
    <row r="306" spans="2:4" x14ac:dyDescent="0.25">
      <c r="B306" t="s">
        <v>391</v>
      </c>
      <c r="C306" s="56">
        <v>7.0000000000000007E-2</v>
      </c>
      <c r="D306" s="55">
        <v>5862.99</v>
      </c>
    </row>
    <row r="307" spans="2:4" x14ac:dyDescent="0.25">
      <c r="B307" t="s">
        <v>392</v>
      </c>
      <c r="C307" s="56">
        <v>0.72000000000000042</v>
      </c>
      <c r="D307" s="55">
        <v>45132.299999999996</v>
      </c>
    </row>
    <row r="308" spans="2:4" x14ac:dyDescent="0.25">
      <c r="B308" t="s">
        <v>139</v>
      </c>
      <c r="C308" s="56">
        <v>0.46000000000000008</v>
      </c>
      <c r="D308" s="55">
        <v>28125.15</v>
      </c>
    </row>
    <row r="309" spans="2:4" x14ac:dyDescent="0.25">
      <c r="B309" t="s">
        <v>140</v>
      </c>
      <c r="C309" s="56">
        <v>0.14000000000000001</v>
      </c>
      <c r="D309" s="55">
        <v>10252.32</v>
      </c>
    </row>
    <row r="310" spans="2:4" x14ac:dyDescent="0.25">
      <c r="B310" t="s">
        <v>393</v>
      </c>
      <c r="C310" s="56">
        <v>0.12</v>
      </c>
      <c r="D310" s="55">
        <v>6659.82</v>
      </c>
    </row>
    <row r="311" spans="2:4" x14ac:dyDescent="0.25">
      <c r="B311" t="s">
        <v>141</v>
      </c>
      <c r="C311" s="56">
        <v>0.03</v>
      </c>
      <c r="D311" s="55">
        <v>2793.29</v>
      </c>
    </row>
    <row r="312" spans="2:4" x14ac:dyDescent="0.25">
      <c r="B312" t="s">
        <v>394</v>
      </c>
      <c r="C312" s="56">
        <v>0.02</v>
      </c>
      <c r="D312" s="55">
        <v>1239.43</v>
      </c>
    </row>
    <row r="313" spans="2:4" x14ac:dyDescent="0.25">
      <c r="B313" t="s">
        <v>395</v>
      </c>
      <c r="C313" s="56">
        <v>0.20000000000000004</v>
      </c>
      <c r="D313" s="55">
        <v>14623.48</v>
      </c>
    </row>
    <row r="314" spans="2:4" x14ac:dyDescent="0.25">
      <c r="B314" t="s">
        <v>396</v>
      </c>
      <c r="C314" s="56">
        <v>0.03</v>
      </c>
      <c r="D314" s="55">
        <v>2189.15</v>
      </c>
    </row>
    <row r="315" spans="2:4" x14ac:dyDescent="0.25">
      <c r="B315" t="s">
        <v>142</v>
      </c>
      <c r="C315" s="56">
        <v>0.28000000000000003</v>
      </c>
      <c r="D315" s="55">
        <v>19090.859999999997</v>
      </c>
    </row>
    <row r="316" spans="2:4" x14ac:dyDescent="0.25">
      <c r="B316" t="s">
        <v>397</v>
      </c>
      <c r="C316" s="56">
        <v>0.04</v>
      </c>
      <c r="D316" s="55">
        <v>3081.08</v>
      </c>
    </row>
    <row r="317" spans="2:4" x14ac:dyDescent="0.25">
      <c r="B317" t="s">
        <v>143</v>
      </c>
      <c r="C317" s="56">
        <v>0.08</v>
      </c>
      <c r="D317" s="55">
        <v>5853.74</v>
      </c>
    </row>
    <row r="318" spans="2:4" x14ac:dyDescent="0.25">
      <c r="B318" t="s">
        <v>398</v>
      </c>
      <c r="C318" s="56">
        <v>1</v>
      </c>
      <c r="D318" s="55">
        <v>79253.820000000007</v>
      </c>
    </row>
    <row r="319" spans="2:4" x14ac:dyDescent="0.25">
      <c r="B319" t="s">
        <v>145</v>
      </c>
      <c r="C319" s="56">
        <v>0</v>
      </c>
      <c r="D319" s="55">
        <v>0</v>
      </c>
    </row>
    <row r="320" spans="2:4" x14ac:dyDescent="0.25">
      <c r="B320" t="s">
        <v>399</v>
      </c>
      <c r="C320" s="56">
        <v>0</v>
      </c>
      <c r="D320" s="55">
        <v>0</v>
      </c>
    </row>
    <row r="321" spans="2:4" x14ac:dyDescent="0.25">
      <c r="B321" t="s">
        <v>400</v>
      </c>
      <c r="C321" s="56">
        <v>7.5</v>
      </c>
      <c r="D321" s="55">
        <v>415482.18</v>
      </c>
    </row>
    <row r="322" spans="2:4" x14ac:dyDescent="0.25">
      <c r="B322" t="s">
        <v>146</v>
      </c>
      <c r="C322" s="56">
        <v>4.5</v>
      </c>
      <c r="D322" s="55">
        <v>271494.05</v>
      </c>
    </row>
    <row r="323" spans="2:4" x14ac:dyDescent="0.25">
      <c r="B323" t="s">
        <v>148</v>
      </c>
      <c r="C323" s="56">
        <v>0.65999999999999992</v>
      </c>
      <c r="D323" s="55">
        <v>66407.69</v>
      </c>
    </row>
    <row r="324" spans="2:4" x14ac:dyDescent="0.25">
      <c r="B324" t="s">
        <v>156</v>
      </c>
      <c r="C324" s="56">
        <v>0.5</v>
      </c>
      <c r="D324" s="55">
        <v>35910.33</v>
      </c>
    </row>
    <row r="325" spans="2:4" x14ac:dyDescent="0.25">
      <c r="B325" t="s">
        <v>157</v>
      </c>
      <c r="C325" s="56">
        <v>2.0699999999999998</v>
      </c>
      <c r="D325" s="55">
        <v>152980.22</v>
      </c>
    </row>
    <row r="326" spans="2:4" x14ac:dyDescent="0.25">
      <c r="B326" t="s">
        <v>158</v>
      </c>
      <c r="C326" s="56">
        <v>2</v>
      </c>
      <c r="D326" s="55">
        <v>164777.08000000002</v>
      </c>
    </row>
    <row r="327" spans="2:4" x14ac:dyDescent="0.25">
      <c r="B327" t="s">
        <v>275</v>
      </c>
      <c r="C327" s="56">
        <v>0.45</v>
      </c>
      <c r="D327" s="55">
        <v>41787.58</v>
      </c>
    </row>
    <row r="328" spans="2:4" x14ac:dyDescent="0.25">
      <c r="B328" t="s">
        <v>276</v>
      </c>
      <c r="C328" s="56">
        <v>0.45</v>
      </c>
      <c r="D328" s="55">
        <v>47277.85</v>
      </c>
    </row>
    <row r="329" spans="2:4" x14ac:dyDescent="0.25">
      <c r="B329" t="s">
        <v>177</v>
      </c>
      <c r="C329" s="56">
        <v>0.4</v>
      </c>
      <c r="D329" s="55">
        <v>31301.61</v>
      </c>
    </row>
    <row r="330" spans="2:4" x14ac:dyDescent="0.25">
      <c r="B330" t="s">
        <v>178</v>
      </c>
      <c r="C330" s="56">
        <v>0.9</v>
      </c>
      <c r="D330" s="55">
        <v>97677.950000000012</v>
      </c>
    </row>
    <row r="331" spans="2:4" x14ac:dyDescent="0.25">
      <c r="B331" t="s">
        <v>179</v>
      </c>
      <c r="C331" s="56">
        <v>0.5</v>
      </c>
      <c r="D331" s="55">
        <v>59047.08</v>
      </c>
    </row>
    <row r="332" spans="2:4" x14ac:dyDescent="0.25">
      <c r="B332" t="s">
        <v>180</v>
      </c>
      <c r="C332" s="56">
        <v>1.35</v>
      </c>
      <c r="D332" s="55">
        <v>200800.34000000003</v>
      </c>
    </row>
    <row r="333" spans="2:4" x14ac:dyDescent="0.25">
      <c r="B333" t="s">
        <v>182</v>
      </c>
      <c r="C333" s="56">
        <v>1.45</v>
      </c>
      <c r="D333" s="55">
        <v>109145.22</v>
      </c>
    </row>
    <row r="334" spans="2:4" x14ac:dyDescent="0.25">
      <c r="B334" t="s">
        <v>183</v>
      </c>
      <c r="C334" s="56">
        <v>6.25</v>
      </c>
      <c r="D334" s="55">
        <v>481545.54000000004</v>
      </c>
    </row>
    <row r="335" spans="2:4" x14ac:dyDescent="0.25">
      <c r="B335" t="s">
        <v>184</v>
      </c>
      <c r="C335" s="56">
        <v>0.25</v>
      </c>
      <c r="D335" s="55">
        <v>25522.13</v>
      </c>
    </row>
    <row r="336" spans="2:4" x14ac:dyDescent="0.25">
      <c r="B336" t="s">
        <v>185</v>
      </c>
      <c r="C336" s="56">
        <v>2.1500000000000004</v>
      </c>
      <c r="D336" s="55">
        <v>243262.63</v>
      </c>
    </row>
    <row r="337" spans="2:4" x14ac:dyDescent="0.25">
      <c r="B337" t="s">
        <v>188</v>
      </c>
      <c r="C337" s="56">
        <v>0</v>
      </c>
      <c r="D337" s="55">
        <v>0</v>
      </c>
    </row>
    <row r="338" spans="2:4" x14ac:dyDescent="0.25">
      <c r="B338" t="s">
        <v>189</v>
      </c>
      <c r="C338" s="56">
        <v>0.25</v>
      </c>
      <c r="D338" s="55">
        <v>23215.33</v>
      </c>
    </row>
    <row r="339" spans="2:4" x14ac:dyDescent="0.25">
      <c r="B339" t="s">
        <v>192</v>
      </c>
      <c r="C339" s="56">
        <v>1.1000000000000001</v>
      </c>
      <c r="D339" s="55">
        <v>119949.02</v>
      </c>
    </row>
    <row r="340" spans="2:4" x14ac:dyDescent="0.25">
      <c r="B340" t="s">
        <v>193</v>
      </c>
      <c r="C340" s="56">
        <v>0.35</v>
      </c>
      <c r="D340" s="55">
        <v>51351.96</v>
      </c>
    </row>
    <row r="341" spans="2:4" x14ac:dyDescent="0.25">
      <c r="B341" t="s">
        <v>401</v>
      </c>
      <c r="C341" s="56">
        <v>0</v>
      </c>
      <c r="D341" s="55">
        <v>0</v>
      </c>
    </row>
    <row r="342" spans="2:4" x14ac:dyDescent="0.25">
      <c r="B342" t="s">
        <v>194</v>
      </c>
      <c r="C342" s="56">
        <v>0.1</v>
      </c>
      <c r="D342" s="55">
        <v>8876.4</v>
      </c>
    </row>
    <row r="343" spans="2:4" x14ac:dyDescent="0.25">
      <c r="B343" t="s">
        <v>196</v>
      </c>
      <c r="C343" s="56">
        <v>0.33</v>
      </c>
      <c r="D343" s="55">
        <v>34041.279999999999</v>
      </c>
    </row>
    <row r="344" spans="2:4" x14ac:dyDescent="0.25">
      <c r="B344" t="s">
        <v>197</v>
      </c>
      <c r="C344" s="56">
        <v>1.1200000000000001</v>
      </c>
      <c r="D344" s="55">
        <v>101750.64</v>
      </c>
    </row>
    <row r="345" spans="2:4" x14ac:dyDescent="0.25">
      <c r="B345" t="s">
        <v>200</v>
      </c>
      <c r="C345" s="56">
        <v>0.21</v>
      </c>
      <c r="D345" s="55">
        <v>22479.33</v>
      </c>
    </row>
    <row r="346" spans="2:4" x14ac:dyDescent="0.25">
      <c r="B346" t="s">
        <v>249</v>
      </c>
      <c r="C346" s="56">
        <v>0.18</v>
      </c>
      <c r="D346" s="55">
        <v>13675.47</v>
      </c>
    </row>
    <row r="347" spans="2:4" x14ac:dyDescent="0.25">
      <c r="B347" t="s">
        <v>202</v>
      </c>
      <c r="C347" s="56">
        <v>7.0000000000000007E-2</v>
      </c>
      <c r="D347" s="55">
        <v>7656.63</v>
      </c>
    </row>
    <row r="348" spans="2:4" x14ac:dyDescent="0.25">
      <c r="B348" t="s">
        <v>402</v>
      </c>
      <c r="C348" s="56">
        <v>0.38</v>
      </c>
      <c r="D348" s="55">
        <v>50329.37</v>
      </c>
    </row>
    <row r="349" spans="2:4" x14ac:dyDescent="0.25">
      <c r="B349" t="s">
        <v>403</v>
      </c>
      <c r="C349" s="56">
        <v>1.56</v>
      </c>
      <c r="D349" s="55">
        <v>186730.38</v>
      </c>
    </row>
    <row r="350" spans="2:4" x14ac:dyDescent="0.25">
      <c r="B350" t="s">
        <v>404</v>
      </c>
      <c r="C350" s="56">
        <v>1</v>
      </c>
      <c r="D350" s="55">
        <v>119616.72</v>
      </c>
    </row>
    <row r="351" spans="2:4" x14ac:dyDescent="0.25">
      <c r="B351" t="s">
        <v>253</v>
      </c>
      <c r="C351" s="56">
        <v>0.06</v>
      </c>
      <c r="D351" s="55">
        <v>7242.75</v>
      </c>
    </row>
    <row r="352" spans="2:4" x14ac:dyDescent="0.25">
      <c r="B352" t="s">
        <v>209</v>
      </c>
      <c r="C352" s="56">
        <v>0.15</v>
      </c>
      <c r="D352" s="55">
        <v>14867.27</v>
      </c>
    </row>
    <row r="353" spans="1:4" x14ac:dyDescent="0.25">
      <c r="B353" t="s">
        <v>211</v>
      </c>
      <c r="C353" s="56">
        <v>0.25</v>
      </c>
      <c r="D353" s="55">
        <v>21544.68</v>
      </c>
    </row>
    <row r="354" spans="1:4" x14ac:dyDescent="0.25">
      <c r="B354" t="s">
        <v>212</v>
      </c>
      <c r="C354" s="56">
        <v>0.25</v>
      </c>
      <c r="D354" s="55">
        <v>28026.98</v>
      </c>
    </row>
    <row r="355" spans="1:4" x14ac:dyDescent="0.25">
      <c r="B355" t="s">
        <v>213</v>
      </c>
      <c r="C355" s="56">
        <v>0.1</v>
      </c>
      <c r="D355" s="55">
        <v>8694.06</v>
      </c>
    </row>
    <row r="356" spans="1:4" x14ac:dyDescent="0.25">
      <c r="B356" t="s">
        <v>405</v>
      </c>
      <c r="C356" s="56">
        <v>1</v>
      </c>
      <c r="D356" s="55">
        <v>84945</v>
      </c>
    </row>
    <row r="357" spans="1:4" x14ac:dyDescent="0.25">
      <c r="B357" t="s">
        <v>269</v>
      </c>
      <c r="C357" s="56">
        <v>0.25</v>
      </c>
      <c r="D357" s="55">
        <v>19313.27</v>
      </c>
    </row>
    <row r="358" spans="1:4" x14ac:dyDescent="0.25">
      <c r="B358" t="s">
        <v>259</v>
      </c>
      <c r="C358" s="56">
        <v>2.44</v>
      </c>
      <c r="D358" s="55">
        <v>153298.59</v>
      </c>
    </row>
    <row r="359" spans="1:4" x14ac:dyDescent="0.25">
      <c r="B359" t="s">
        <v>270</v>
      </c>
      <c r="C359" s="56">
        <v>0.49</v>
      </c>
      <c r="D359" s="55">
        <v>34369.58</v>
      </c>
    </row>
    <row r="360" spans="1:4" x14ac:dyDescent="0.25">
      <c r="B360" t="s">
        <v>406</v>
      </c>
      <c r="C360" s="56">
        <v>0.48</v>
      </c>
      <c r="D360" s="55">
        <v>36258.620000000003</v>
      </c>
    </row>
    <row r="361" spans="1:4" x14ac:dyDescent="0.25">
      <c r="B361" t="s">
        <v>261</v>
      </c>
      <c r="C361" s="56">
        <v>0</v>
      </c>
      <c r="D361" s="55">
        <v>0</v>
      </c>
    </row>
    <row r="362" spans="1:4" x14ac:dyDescent="0.25">
      <c r="B362" t="s">
        <v>407</v>
      </c>
      <c r="C362" s="56">
        <v>0.38</v>
      </c>
      <c r="D362" s="55">
        <v>63677.17</v>
      </c>
    </row>
    <row r="363" spans="1:4" x14ac:dyDescent="0.25">
      <c r="B363" t="s">
        <v>219</v>
      </c>
      <c r="C363" s="56">
        <v>0.25</v>
      </c>
      <c r="D363" s="55">
        <v>18803.53</v>
      </c>
    </row>
    <row r="364" spans="1:4" x14ac:dyDescent="0.25">
      <c r="B364" t="s">
        <v>221</v>
      </c>
      <c r="C364" s="56">
        <v>1.1499999999999999</v>
      </c>
      <c r="D364" s="55">
        <v>109324.31</v>
      </c>
    </row>
    <row r="365" spans="1:4" x14ac:dyDescent="0.25">
      <c r="A365" t="s">
        <v>107</v>
      </c>
      <c r="B365" t="s">
        <v>408</v>
      </c>
      <c r="C365" s="56">
        <v>1</v>
      </c>
      <c r="D365" s="55">
        <v>55498.54</v>
      </c>
    </row>
    <row r="366" spans="1:4" x14ac:dyDescent="0.25">
      <c r="B366" t="s">
        <v>138</v>
      </c>
      <c r="C366" s="56">
        <v>1</v>
      </c>
      <c r="D366" s="55">
        <v>69622.41</v>
      </c>
    </row>
    <row r="367" spans="1:4" x14ac:dyDescent="0.25">
      <c r="B367" t="s">
        <v>409</v>
      </c>
      <c r="C367" s="56">
        <v>3</v>
      </c>
      <c r="D367" s="55">
        <v>218078.82</v>
      </c>
    </row>
    <row r="368" spans="1:4" x14ac:dyDescent="0.25">
      <c r="B368" t="s">
        <v>410</v>
      </c>
      <c r="C368" s="56">
        <v>1</v>
      </c>
      <c r="D368" s="55">
        <v>73754.91</v>
      </c>
    </row>
    <row r="369" spans="1:4" x14ac:dyDescent="0.25">
      <c r="B369" t="s">
        <v>411</v>
      </c>
      <c r="C369" s="56">
        <v>21</v>
      </c>
      <c r="D369" s="55">
        <v>1563370.7399999995</v>
      </c>
    </row>
    <row r="370" spans="1:4" x14ac:dyDescent="0.25">
      <c r="B370" t="s">
        <v>412</v>
      </c>
      <c r="C370" s="56">
        <v>0</v>
      </c>
      <c r="D370" s="55">
        <v>0</v>
      </c>
    </row>
    <row r="371" spans="1:4" x14ac:dyDescent="0.25">
      <c r="B371" t="s">
        <v>413</v>
      </c>
      <c r="C371" s="56">
        <v>1</v>
      </c>
      <c r="D371" s="55">
        <v>82261.320000000007</v>
      </c>
    </row>
    <row r="372" spans="1:4" x14ac:dyDescent="0.25">
      <c r="B372" t="s">
        <v>414</v>
      </c>
      <c r="C372" s="56">
        <v>1</v>
      </c>
      <c r="D372" s="55">
        <v>57925.19</v>
      </c>
    </row>
    <row r="373" spans="1:4" x14ac:dyDescent="0.25">
      <c r="B373" t="s">
        <v>415</v>
      </c>
      <c r="C373" s="56">
        <v>1</v>
      </c>
      <c r="D373" s="55">
        <v>83605.47</v>
      </c>
    </row>
    <row r="374" spans="1:4" x14ac:dyDescent="0.25">
      <c r="B374" t="s">
        <v>416</v>
      </c>
      <c r="C374" s="56">
        <v>3</v>
      </c>
      <c r="D374" s="55">
        <v>36000</v>
      </c>
    </row>
    <row r="375" spans="1:4" x14ac:dyDescent="0.25">
      <c r="B375" t="s">
        <v>417</v>
      </c>
      <c r="C375" s="56">
        <v>1</v>
      </c>
      <c r="D375" s="55">
        <v>121903.56</v>
      </c>
    </row>
    <row r="376" spans="1:4" x14ac:dyDescent="0.25">
      <c r="B376" t="s">
        <v>194</v>
      </c>
      <c r="C376" s="56">
        <v>2</v>
      </c>
      <c r="D376" s="55">
        <v>177528.16</v>
      </c>
    </row>
    <row r="377" spans="1:4" x14ac:dyDescent="0.25">
      <c r="B377" t="s">
        <v>418</v>
      </c>
      <c r="C377" s="56">
        <v>1</v>
      </c>
      <c r="D377" s="55">
        <v>82470.94</v>
      </c>
    </row>
    <row r="378" spans="1:4" x14ac:dyDescent="0.25">
      <c r="B378" t="s">
        <v>419</v>
      </c>
      <c r="C378" s="56">
        <v>1</v>
      </c>
      <c r="D378" s="55">
        <v>107979.87</v>
      </c>
    </row>
    <row r="379" spans="1:4" x14ac:dyDescent="0.25">
      <c r="B379" t="s">
        <v>420</v>
      </c>
      <c r="C379" s="56">
        <v>0</v>
      </c>
      <c r="D379" s="55">
        <v>0</v>
      </c>
    </row>
    <row r="380" spans="1:4" x14ac:dyDescent="0.25">
      <c r="B380" t="s">
        <v>231</v>
      </c>
      <c r="C380" s="56">
        <v>1</v>
      </c>
      <c r="D380" s="55">
        <v>70043.39</v>
      </c>
    </row>
    <row r="381" spans="1:4" x14ac:dyDescent="0.25">
      <c r="B381" t="s">
        <v>421</v>
      </c>
      <c r="C381" s="56">
        <v>4</v>
      </c>
      <c r="D381" s="55">
        <v>9955</v>
      </c>
    </row>
    <row r="382" spans="1:4" x14ac:dyDescent="0.25">
      <c r="B382" t="s">
        <v>422</v>
      </c>
      <c r="C382" s="56">
        <v>1</v>
      </c>
      <c r="D382" s="55">
        <v>161082.9</v>
      </c>
    </row>
    <row r="383" spans="1:4" x14ac:dyDescent="0.25">
      <c r="A383" t="s">
        <v>108</v>
      </c>
      <c r="B383" t="s">
        <v>423</v>
      </c>
      <c r="C383" s="56">
        <v>1</v>
      </c>
      <c r="D383" s="55">
        <v>73082.98</v>
      </c>
    </row>
    <row r="384" spans="1:4" x14ac:dyDescent="0.25">
      <c r="B384" t="s">
        <v>391</v>
      </c>
      <c r="C384" s="56">
        <v>7.0000000000000007E-2</v>
      </c>
      <c r="D384" s="55">
        <v>5862.99</v>
      </c>
    </row>
    <row r="385" spans="2:4" x14ac:dyDescent="0.25">
      <c r="B385" t="s">
        <v>392</v>
      </c>
      <c r="C385" s="56">
        <v>0.22</v>
      </c>
      <c r="D385" s="55">
        <v>13474.590000000004</v>
      </c>
    </row>
    <row r="386" spans="2:4" x14ac:dyDescent="0.25">
      <c r="B386" t="s">
        <v>139</v>
      </c>
      <c r="C386" s="56">
        <v>9.9999999999999992E-2</v>
      </c>
      <c r="D386" s="55">
        <v>6116.79</v>
      </c>
    </row>
    <row r="387" spans="2:4" x14ac:dyDescent="0.25">
      <c r="B387" t="s">
        <v>140</v>
      </c>
      <c r="C387" s="56">
        <v>0.05</v>
      </c>
      <c r="D387" s="55">
        <v>3674.84</v>
      </c>
    </row>
    <row r="388" spans="2:4" x14ac:dyDescent="0.25">
      <c r="B388" t="s">
        <v>393</v>
      </c>
      <c r="C388" s="56">
        <v>0.03</v>
      </c>
      <c r="D388" s="55">
        <v>1664.97</v>
      </c>
    </row>
    <row r="389" spans="2:4" x14ac:dyDescent="0.25">
      <c r="B389" t="s">
        <v>424</v>
      </c>
      <c r="C389" s="56">
        <v>1</v>
      </c>
      <c r="D389" s="55">
        <v>61971.519999999997</v>
      </c>
    </row>
    <row r="390" spans="2:4" x14ac:dyDescent="0.25">
      <c r="B390" t="s">
        <v>394</v>
      </c>
      <c r="C390" s="56">
        <v>0.02</v>
      </c>
      <c r="D390" s="55">
        <v>1239.43</v>
      </c>
    </row>
    <row r="391" spans="2:4" x14ac:dyDescent="0.25">
      <c r="B391" t="s">
        <v>395</v>
      </c>
      <c r="C391" s="56">
        <v>0.17</v>
      </c>
      <c r="D391" s="55">
        <v>12679.220000000001</v>
      </c>
    </row>
    <row r="392" spans="2:4" x14ac:dyDescent="0.25">
      <c r="B392" t="s">
        <v>396</v>
      </c>
      <c r="C392" s="56">
        <v>0.06</v>
      </c>
      <c r="D392" s="55">
        <v>4378.3</v>
      </c>
    </row>
    <row r="393" spans="2:4" x14ac:dyDescent="0.25">
      <c r="B393" t="s">
        <v>142</v>
      </c>
      <c r="C393" s="56">
        <v>0.03</v>
      </c>
      <c r="D393" s="55">
        <v>2226.96</v>
      </c>
    </row>
    <row r="394" spans="2:4" x14ac:dyDescent="0.25">
      <c r="B394" t="s">
        <v>397</v>
      </c>
      <c r="C394" s="56">
        <v>0.02</v>
      </c>
      <c r="D394" s="55">
        <v>1540.53</v>
      </c>
    </row>
    <row r="395" spans="2:4" x14ac:dyDescent="0.25">
      <c r="B395" t="s">
        <v>143</v>
      </c>
      <c r="C395" s="56">
        <v>0.04</v>
      </c>
      <c r="D395" s="55">
        <v>2926.87</v>
      </c>
    </row>
    <row r="396" spans="2:4" x14ac:dyDescent="0.25">
      <c r="B396" t="s">
        <v>147</v>
      </c>
      <c r="C396" s="56">
        <v>0</v>
      </c>
      <c r="D396" s="55">
        <v>0</v>
      </c>
    </row>
    <row r="397" spans="2:4" x14ac:dyDescent="0.25">
      <c r="B397" t="s">
        <v>157</v>
      </c>
      <c r="C397" s="56">
        <v>7.0000000000000007E-2</v>
      </c>
      <c r="D397" s="55">
        <v>4529</v>
      </c>
    </row>
    <row r="398" spans="2:4" x14ac:dyDescent="0.25">
      <c r="B398" t="s">
        <v>275</v>
      </c>
      <c r="C398" s="56">
        <v>0.02</v>
      </c>
      <c r="D398" s="55">
        <v>1857.23</v>
      </c>
    </row>
    <row r="399" spans="2:4" x14ac:dyDescent="0.25">
      <c r="B399" t="s">
        <v>276</v>
      </c>
      <c r="C399" s="56">
        <v>0.02</v>
      </c>
      <c r="D399" s="55">
        <v>2101.2399999999998</v>
      </c>
    </row>
    <row r="400" spans="2:4" x14ac:dyDescent="0.25">
      <c r="B400" t="s">
        <v>180</v>
      </c>
      <c r="C400" s="56">
        <v>0.14000000000000001</v>
      </c>
      <c r="D400" s="55">
        <v>21528.53</v>
      </c>
    </row>
    <row r="401" spans="1:4" x14ac:dyDescent="0.25">
      <c r="B401" t="s">
        <v>184</v>
      </c>
      <c r="C401" s="56">
        <v>0.74</v>
      </c>
      <c r="D401" s="55">
        <v>76566.39</v>
      </c>
    </row>
    <row r="402" spans="1:4" x14ac:dyDescent="0.25">
      <c r="B402" t="s">
        <v>200</v>
      </c>
      <c r="C402" s="56">
        <v>0.18</v>
      </c>
      <c r="D402" s="55">
        <v>19268</v>
      </c>
    </row>
    <row r="403" spans="1:4" x14ac:dyDescent="0.25">
      <c r="B403" t="s">
        <v>202</v>
      </c>
      <c r="C403" s="56">
        <v>0.08</v>
      </c>
      <c r="D403" s="55">
        <v>7656.64</v>
      </c>
    </row>
    <row r="404" spans="1:4" x14ac:dyDescent="0.25">
      <c r="B404" t="s">
        <v>402</v>
      </c>
      <c r="C404" s="56">
        <v>0.03</v>
      </c>
      <c r="D404" s="55">
        <v>3973.37</v>
      </c>
    </row>
    <row r="405" spans="1:4" x14ac:dyDescent="0.25">
      <c r="B405" t="s">
        <v>213</v>
      </c>
      <c r="C405" s="56">
        <v>0</v>
      </c>
      <c r="D405" s="55">
        <v>0</v>
      </c>
    </row>
    <row r="406" spans="1:4" x14ac:dyDescent="0.25">
      <c r="B406" t="s">
        <v>289</v>
      </c>
      <c r="C406" s="56">
        <v>0.15</v>
      </c>
      <c r="D406" s="55">
        <v>9411.8799999999992</v>
      </c>
    </row>
    <row r="407" spans="1:4" x14ac:dyDescent="0.25">
      <c r="B407" t="s">
        <v>269</v>
      </c>
      <c r="C407" s="56">
        <v>0.05</v>
      </c>
      <c r="D407" s="55">
        <v>3862.65</v>
      </c>
    </row>
    <row r="408" spans="1:4" x14ac:dyDescent="0.25">
      <c r="B408" t="s">
        <v>259</v>
      </c>
      <c r="C408" s="56">
        <v>0.02</v>
      </c>
      <c r="D408" s="55">
        <v>1330.08</v>
      </c>
    </row>
    <row r="409" spans="1:4" x14ac:dyDescent="0.25">
      <c r="B409" t="s">
        <v>406</v>
      </c>
      <c r="C409" s="56">
        <v>0.01</v>
      </c>
      <c r="D409" s="55">
        <v>755.39</v>
      </c>
    </row>
    <row r="410" spans="1:4" x14ac:dyDescent="0.25">
      <c r="B410" t="s">
        <v>407</v>
      </c>
      <c r="C410" s="56">
        <v>0.03</v>
      </c>
      <c r="D410" s="55">
        <v>5027.1400000000003</v>
      </c>
    </row>
    <row r="411" spans="1:4" x14ac:dyDescent="0.25">
      <c r="A411" t="s">
        <v>109</v>
      </c>
      <c r="B411" t="s">
        <v>184</v>
      </c>
      <c r="C411" s="56">
        <v>0.94</v>
      </c>
      <c r="D411" s="55">
        <v>77522.679999999993</v>
      </c>
    </row>
    <row r="412" spans="1:4" x14ac:dyDescent="0.25">
      <c r="B412" t="s">
        <v>191</v>
      </c>
      <c r="C412" s="56">
        <v>0.94</v>
      </c>
      <c r="D412" s="55">
        <v>77522.679999999993</v>
      </c>
    </row>
    <row r="413" spans="1:4" x14ac:dyDescent="0.25">
      <c r="B413" t="s">
        <v>215</v>
      </c>
      <c r="C413" s="56">
        <v>0.94</v>
      </c>
      <c r="D413" s="55">
        <v>178830.42</v>
      </c>
    </row>
    <row r="414" spans="1:4" x14ac:dyDescent="0.25">
      <c r="B414" t="s">
        <v>425</v>
      </c>
      <c r="C414" s="56">
        <v>0</v>
      </c>
      <c r="D414" s="55">
        <v>0</v>
      </c>
    </row>
    <row r="415" spans="1:4" x14ac:dyDescent="0.25">
      <c r="B415" t="s">
        <v>216</v>
      </c>
      <c r="C415" s="56">
        <v>0.94</v>
      </c>
      <c r="D415" s="55">
        <v>98725.84</v>
      </c>
    </row>
    <row r="416" spans="1:4" x14ac:dyDescent="0.25">
      <c r="B416" t="s">
        <v>217</v>
      </c>
      <c r="C416" s="56">
        <v>0</v>
      </c>
      <c r="D416" s="55">
        <v>0</v>
      </c>
    </row>
    <row r="417" spans="1:4" x14ac:dyDescent="0.25">
      <c r="A417" t="s">
        <v>110</v>
      </c>
      <c r="B417" t="s">
        <v>426</v>
      </c>
      <c r="C417" s="56">
        <v>2.0000000000000004</v>
      </c>
      <c r="D417" s="55">
        <v>156818.56</v>
      </c>
    </row>
    <row r="418" spans="1:4" x14ac:dyDescent="0.25">
      <c r="B418" t="s">
        <v>427</v>
      </c>
      <c r="C418" s="56">
        <v>0.98000000000000009</v>
      </c>
      <c r="D418" s="55">
        <v>80616.09</v>
      </c>
    </row>
    <row r="419" spans="1:4" x14ac:dyDescent="0.25">
      <c r="B419" t="s">
        <v>428</v>
      </c>
      <c r="C419" s="56">
        <v>5.8799999999999963</v>
      </c>
      <c r="D419" s="55">
        <v>441889.92000000004</v>
      </c>
    </row>
    <row r="420" spans="1:4" x14ac:dyDescent="0.25">
      <c r="B420" t="s">
        <v>429</v>
      </c>
      <c r="C420" s="56">
        <v>92.120000000000218</v>
      </c>
      <c r="D420" s="55">
        <v>5818092.0299999462</v>
      </c>
    </row>
    <row r="421" spans="1:4" x14ac:dyDescent="0.25">
      <c r="B421" t="s">
        <v>430</v>
      </c>
      <c r="C421" s="56">
        <v>25.480000000000004</v>
      </c>
      <c r="D421" s="55">
        <v>1713414.4000000011</v>
      </c>
    </row>
    <row r="422" spans="1:4" x14ac:dyDescent="0.25">
      <c r="B422" t="s">
        <v>431</v>
      </c>
      <c r="C422" s="56">
        <v>29.42</v>
      </c>
      <c r="D422" s="55">
        <v>2185835.1999999997</v>
      </c>
    </row>
    <row r="423" spans="1:4" x14ac:dyDescent="0.25">
      <c r="B423" t="s">
        <v>393</v>
      </c>
      <c r="C423" s="56">
        <v>3.9799999999999995</v>
      </c>
      <c r="D423" s="55">
        <v>213736.10999999993</v>
      </c>
    </row>
    <row r="424" spans="1:4" x14ac:dyDescent="0.25">
      <c r="B424" t="s">
        <v>424</v>
      </c>
      <c r="C424" s="56">
        <v>6.0000000000000018</v>
      </c>
      <c r="D424" s="55">
        <v>411132.23000000004</v>
      </c>
    </row>
    <row r="425" spans="1:4" x14ac:dyDescent="0.25">
      <c r="B425" t="s">
        <v>432</v>
      </c>
      <c r="C425" s="56">
        <v>10</v>
      </c>
      <c r="D425" s="55">
        <v>466373.8000000004</v>
      </c>
    </row>
    <row r="426" spans="1:4" x14ac:dyDescent="0.25">
      <c r="B426" t="s">
        <v>433</v>
      </c>
      <c r="C426" s="56">
        <v>3.9600000000000004</v>
      </c>
      <c r="D426" s="55">
        <v>253405.82</v>
      </c>
    </row>
    <row r="427" spans="1:4" x14ac:dyDescent="0.25">
      <c r="B427" t="s">
        <v>434</v>
      </c>
      <c r="C427" s="56">
        <v>19.86</v>
      </c>
      <c r="D427" s="55">
        <v>1348142.9799999997</v>
      </c>
    </row>
    <row r="428" spans="1:4" x14ac:dyDescent="0.25">
      <c r="B428" t="s">
        <v>435</v>
      </c>
      <c r="C428" s="56">
        <v>8.93</v>
      </c>
      <c r="D428" s="55">
        <v>684158.83000000007</v>
      </c>
    </row>
    <row r="429" spans="1:4" x14ac:dyDescent="0.25">
      <c r="B429" t="s">
        <v>150</v>
      </c>
      <c r="C429" s="56">
        <v>3</v>
      </c>
      <c r="D429" s="55">
        <v>232657.2</v>
      </c>
    </row>
    <row r="430" spans="1:4" x14ac:dyDescent="0.25">
      <c r="B430" t="s">
        <v>436</v>
      </c>
      <c r="C430" s="56">
        <v>3</v>
      </c>
      <c r="D430" s="55">
        <v>232834.44</v>
      </c>
    </row>
    <row r="431" spans="1:4" x14ac:dyDescent="0.25">
      <c r="B431" t="s">
        <v>155</v>
      </c>
      <c r="C431" s="56">
        <v>1</v>
      </c>
      <c r="D431" s="55">
        <v>62981.02</v>
      </c>
    </row>
    <row r="432" spans="1:4" x14ac:dyDescent="0.25">
      <c r="B432" t="s">
        <v>437</v>
      </c>
      <c r="C432" s="56">
        <v>2</v>
      </c>
      <c r="D432" s="55">
        <v>122323.37000000001</v>
      </c>
    </row>
    <row r="433" spans="2:4" x14ac:dyDescent="0.25">
      <c r="B433" t="s">
        <v>438</v>
      </c>
      <c r="C433" s="56">
        <v>1</v>
      </c>
      <c r="D433" s="55">
        <v>109026.7</v>
      </c>
    </row>
    <row r="434" spans="2:4" x14ac:dyDescent="0.25">
      <c r="B434" t="s">
        <v>439</v>
      </c>
      <c r="C434" s="56">
        <v>1</v>
      </c>
      <c r="D434" s="55">
        <v>97477.209999999992</v>
      </c>
    </row>
    <row r="435" spans="2:4" x14ac:dyDescent="0.25">
      <c r="B435" t="s">
        <v>401</v>
      </c>
      <c r="C435" s="56">
        <v>1</v>
      </c>
      <c r="D435" s="55">
        <v>72144.759999999995</v>
      </c>
    </row>
    <row r="436" spans="2:4" x14ac:dyDescent="0.25">
      <c r="B436" t="s">
        <v>194</v>
      </c>
      <c r="C436" s="56">
        <v>2</v>
      </c>
      <c r="D436" s="55">
        <v>192178.53</v>
      </c>
    </row>
    <row r="437" spans="2:4" x14ac:dyDescent="0.25">
      <c r="B437" t="s">
        <v>418</v>
      </c>
      <c r="C437" s="56">
        <v>2</v>
      </c>
      <c r="D437" s="55">
        <v>220035.65000000002</v>
      </c>
    </row>
    <row r="438" spans="2:4" x14ac:dyDescent="0.25">
      <c r="B438" t="s">
        <v>440</v>
      </c>
      <c r="C438" s="56">
        <v>6.9999999999999991</v>
      </c>
      <c r="D438" s="55">
        <v>668303.12</v>
      </c>
    </row>
    <row r="439" spans="2:4" x14ac:dyDescent="0.25">
      <c r="B439" t="s">
        <v>441</v>
      </c>
      <c r="C439" s="56">
        <v>1</v>
      </c>
      <c r="D439" s="55">
        <v>105061.89000000001</v>
      </c>
    </row>
    <row r="440" spans="2:4" x14ac:dyDescent="0.25">
      <c r="B440" t="s">
        <v>442</v>
      </c>
      <c r="C440" s="56">
        <v>2</v>
      </c>
      <c r="D440" s="55">
        <v>176252.53999999998</v>
      </c>
    </row>
    <row r="441" spans="2:4" x14ac:dyDescent="0.25">
      <c r="B441" t="s">
        <v>443</v>
      </c>
      <c r="C441" s="56">
        <v>1</v>
      </c>
      <c r="D441" s="55">
        <v>107044.43000000001</v>
      </c>
    </row>
    <row r="442" spans="2:4" x14ac:dyDescent="0.25">
      <c r="B442" t="s">
        <v>444</v>
      </c>
      <c r="C442" s="56">
        <v>1</v>
      </c>
      <c r="D442" s="55">
        <v>75974.83</v>
      </c>
    </row>
    <row r="443" spans="2:4" x14ac:dyDescent="0.25">
      <c r="B443" t="s">
        <v>445</v>
      </c>
      <c r="C443" s="56">
        <v>1</v>
      </c>
      <c r="D443" s="55">
        <v>121903.56</v>
      </c>
    </row>
    <row r="444" spans="2:4" x14ac:dyDescent="0.25">
      <c r="B444" t="s">
        <v>213</v>
      </c>
      <c r="C444" s="56">
        <v>1</v>
      </c>
      <c r="D444" s="55">
        <v>79296.89</v>
      </c>
    </row>
    <row r="445" spans="2:4" x14ac:dyDescent="0.25">
      <c r="B445" t="s">
        <v>405</v>
      </c>
      <c r="C445" s="56">
        <v>2</v>
      </c>
      <c r="D445" s="55">
        <v>182260.90000000002</v>
      </c>
    </row>
    <row r="446" spans="2:4" x14ac:dyDescent="0.25">
      <c r="B446" t="s">
        <v>446</v>
      </c>
      <c r="C446" s="56">
        <v>1</v>
      </c>
      <c r="D446" s="55">
        <v>75538.819999999992</v>
      </c>
    </row>
    <row r="447" spans="2:4" x14ac:dyDescent="0.25">
      <c r="B447" t="s">
        <v>233</v>
      </c>
      <c r="C447" s="56">
        <v>1</v>
      </c>
      <c r="D447" s="55">
        <v>66526.44</v>
      </c>
    </row>
    <row r="448" spans="2:4" x14ac:dyDescent="0.25">
      <c r="B448" t="s">
        <v>382</v>
      </c>
      <c r="C448" s="56">
        <v>1</v>
      </c>
      <c r="D448" s="55">
        <v>52707.31</v>
      </c>
    </row>
    <row r="449" spans="1:4" x14ac:dyDescent="0.25">
      <c r="B449" t="s">
        <v>259</v>
      </c>
      <c r="C449" s="56">
        <v>1</v>
      </c>
      <c r="D449" s="55">
        <v>66394.31</v>
      </c>
    </row>
    <row r="450" spans="1:4" x14ac:dyDescent="0.25">
      <c r="B450" t="s">
        <v>447</v>
      </c>
      <c r="C450" s="56">
        <v>1</v>
      </c>
      <c r="D450" s="55">
        <v>194604.88</v>
      </c>
    </row>
    <row r="451" spans="1:4" x14ac:dyDescent="0.25">
      <c r="A451" t="s">
        <v>111</v>
      </c>
      <c r="B451" t="s">
        <v>448</v>
      </c>
      <c r="C451" s="56">
        <v>3.0000000000000004</v>
      </c>
      <c r="D451" s="55">
        <v>201365.84000000003</v>
      </c>
    </row>
    <row r="452" spans="1:4" x14ac:dyDescent="0.25">
      <c r="B452" t="s">
        <v>398</v>
      </c>
      <c r="C452" s="56">
        <v>1</v>
      </c>
      <c r="D452" s="55">
        <v>77010.77</v>
      </c>
    </row>
    <row r="453" spans="1:4" x14ac:dyDescent="0.25">
      <c r="B453" t="s">
        <v>144</v>
      </c>
      <c r="C453" s="56">
        <v>1.75</v>
      </c>
      <c r="D453" s="55">
        <v>142742.60999999999</v>
      </c>
    </row>
    <row r="454" spans="1:4" x14ac:dyDescent="0.25">
      <c r="B454" t="s">
        <v>449</v>
      </c>
      <c r="C454" s="56">
        <v>3.0000000000000004</v>
      </c>
      <c r="D454" s="55">
        <v>236266.09</v>
      </c>
    </row>
    <row r="455" spans="1:4" x14ac:dyDescent="0.25">
      <c r="B455" t="s">
        <v>450</v>
      </c>
      <c r="C455" s="56">
        <v>1</v>
      </c>
      <c r="D455" s="55">
        <v>82219.69</v>
      </c>
    </row>
    <row r="456" spans="1:4" x14ac:dyDescent="0.25">
      <c r="B456" t="s">
        <v>451</v>
      </c>
      <c r="C456" s="56">
        <v>3</v>
      </c>
      <c r="D456" s="55">
        <v>213958.48</v>
      </c>
    </row>
    <row r="457" spans="1:4" x14ac:dyDescent="0.25">
      <c r="B457" t="s">
        <v>147</v>
      </c>
      <c r="C457" s="56">
        <v>3</v>
      </c>
      <c r="D457" s="55">
        <v>263539.15999999997</v>
      </c>
    </row>
    <row r="458" spans="1:4" x14ac:dyDescent="0.25">
      <c r="B458" t="s">
        <v>148</v>
      </c>
      <c r="C458" s="56">
        <v>1</v>
      </c>
      <c r="D458" s="55">
        <v>95227.520000000004</v>
      </c>
    </row>
    <row r="459" spans="1:4" x14ac:dyDescent="0.25">
      <c r="B459" t="s">
        <v>157</v>
      </c>
      <c r="C459" s="56">
        <v>0.85</v>
      </c>
      <c r="D459" s="55">
        <v>63126.41</v>
      </c>
    </row>
    <row r="460" spans="1:4" x14ac:dyDescent="0.25">
      <c r="B460" t="s">
        <v>159</v>
      </c>
      <c r="C460" s="56">
        <v>2.4799999999999995</v>
      </c>
      <c r="D460" s="55">
        <v>187425.47000000003</v>
      </c>
    </row>
    <row r="461" spans="1:4" x14ac:dyDescent="0.25">
      <c r="B461" t="s">
        <v>452</v>
      </c>
      <c r="C461" s="56">
        <v>2</v>
      </c>
      <c r="D461" s="55">
        <v>140690.16999999998</v>
      </c>
    </row>
    <row r="462" spans="1:4" x14ac:dyDescent="0.25">
      <c r="B462" t="s">
        <v>165</v>
      </c>
      <c r="C462" s="56">
        <v>4.7300000000000004</v>
      </c>
      <c r="D462" s="55">
        <v>298746.27</v>
      </c>
    </row>
    <row r="463" spans="1:4" x14ac:dyDescent="0.25">
      <c r="B463" t="s">
        <v>166</v>
      </c>
      <c r="C463" s="56">
        <v>1.95</v>
      </c>
      <c r="D463" s="55">
        <v>164430.38</v>
      </c>
    </row>
    <row r="464" spans="1:4" x14ac:dyDescent="0.25">
      <c r="B464" t="s">
        <v>167</v>
      </c>
      <c r="C464" s="56">
        <v>4.32</v>
      </c>
      <c r="D464" s="55">
        <v>336799.47000000003</v>
      </c>
    </row>
    <row r="465" spans="2:4" x14ac:dyDescent="0.25">
      <c r="B465" t="s">
        <v>168</v>
      </c>
      <c r="C465" s="56">
        <v>2.59</v>
      </c>
      <c r="D465" s="55">
        <v>222552.26</v>
      </c>
    </row>
    <row r="466" spans="2:4" x14ac:dyDescent="0.25">
      <c r="B466" t="s">
        <v>169</v>
      </c>
      <c r="C466" s="56">
        <v>4.6400000000000006</v>
      </c>
      <c r="D466" s="55">
        <v>290894.25999999995</v>
      </c>
    </row>
    <row r="467" spans="2:4" x14ac:dyDescent="0.25">
      <c r="B467" t="s">
        <v>172</v>
      </c>
      <c r="C467" s="56">
        <v>0.90000000000000013</v>
      </c>
      <c r="D467" s="55">
        <v>77532.479999999996</v>
      </c>
    </row>
    <row r="468" spans="2:4" x14ac:dyDescent="0.25">
      <c r="B468" t="s">
        <v>453</v>
      </c>
      <c r="C468" s="56">
        <v>0.83</v>
      </c>
      <c r="D468" s="55">
        <v>59729.21</v>
      </c>
    </row>
    <row r="469" spans="2:4" x14ac:dyDescent="0.25">
      <c r="B469" t="s">
        <v>454</v>
      </c>
      <c r="C469" s="56">
        <v>0.6</v>
      </c>
      <c r="D469" s="55">
        <v>62979.25</v>
      </c>
    </row>
    <row r="470" spans="2:4" x14ac:dyDescent="0.25">
      <c r="B470" t="s">
        <v>181</v>
      </c>
      <c r="C470" s="56">
        <v>1.7600000000000002</v>
      </c>
      <c r="D470" s="55">
        <v>230674.36</v>
      </c>
    </row>
    <row r="471" spans="2:4" x14ac:dyDescent="0.25">
      <c r="B471" t="s">
        <v>455</v>
      </c>
      <c r="C471" s="56">
        <v>0.99999999999999989</v>
      </c>
      <c r="D471" s="55">
        <v>90156.510000000009</v>
      </c>
    </row>
    <row r="472" spans="2:4" x14ac:dyDescent="0.25">
      <c r="B472" t="s">
        <v>182</v>
      </c>
      <c r="C472" s="56">
        <v>0.89</v>
      </c>
      <c r="D472" s="55">
        <v>64746.91</v>
      </c>
    </row>
    <row r="473" spans="2:4" x14ac:dyDescent="0.25">
      <c r="B473" t="s">
        <v>183</v>
      </c>
      <c r="C473" s="56">
        <v>1.37</v>
      </c>
      <c r="D473" s="55">
        <v>127219.98</v>
      </c>
    </row>
    <row r="474" spans="2:4" x14ac:dyDescent="0.25">
      <c r="B474" t="s">
        <v>198</v>
      </c>
      <c r="C474" s="56">
        <v>2.62</v>
      </c>
      <c r="D474" s="55">
        <v>267471.89</v>
      </c>
    </row>
    <row r="475" spans="2:4" x14ac:dyDescent="0.25">
      <c r="B475" t="s">
        <v>199</v>
      </c>
      <c r="C475" s="56">
        <v>1.8900000000000001</v>
      </c>
      <c r="D475" s="55">
        <v>196274.06</v>
      </c>
    </row>
    <row r="476" spans="2:4" x14ac:dyDescent="0.25">
      <c r="B476" t="s">
        <v>456</v>
      </c>
      <c r="C476" s="56">
        <v>0.99999999999999989</v>
      </c>
      <c r="D476" s="55">
        <v>136290.23000000001</v>
      </c>
    </row>
    <row r="477" spans="2:4" x14ac:dyDescent="0.25">
      <c r="B477" t="s">
        <v>419</v>
      </c>
      <c r="C477" s="56">
        <v>0.89999999999999991</v>
      </c>
      <c r="D477" s="55">
        <v>98124.03</v>
      </c>
    </row>
    <row r="478" spans="2:4" x14ac:dyDescent="0.25">
      <c r="B478" t="s">
        <v>370</v>
      </c>
      <c r="C478" s="56">
        <v>1.7</v>
      </c>
      <c r="D478" s="55">
        <v>124650.29999999999</v>
      </c>
    </row>
    <row r="479" spans="2:4" x14ac:dyDescent="0.25">
      <c r="B479" t="s">
        <v>404</v>
      </c>
      <c r="C479" s="56">
        <v>1</v>
      </c>
      <c r="D479" s="55">
        <v>124092.83000000002</v>
      </c>
    </row>
    <row r="480" spans="2:4" x14ac:dyDescent="0.25">
      <c r="B480" t="s">
        <v>457</v>
      </c>
      <c r="C480" s="56">
        <v>0.99999999999999989</v>
      </c>
      <c r="D480" s="55">
        <v>105061.88999999998</v>
      </c>
    </row>
    <row r="481" spans="1:4" x14ac:dyDescent="0.25">
      <c r="B481" t="s">
        <v>458</v>
      </c>
      <c r="C481" s="56">
        <v>1</v>
      </c>
      <c r="D481" s="55">
        <v>72749.33</v>
      </c>
    </row>
    <row r="482" spans="1:4" x14ac:dyDescent="0.25">
      <c r="B482" t="s">
        <v>459</v>
      </c>
      <c r="C482" s="56">
        <v>1</v>
      </c>
      <c r="D482" s="55">
        <v>90156.51</v>
      </c>
    </row>
    <row r="483" spans="1:4" x14ac:dyDescent="0.25">
      <c r="B483" t="s">
        <v>460</v>
      </c>
      <c r="C483" s="56">
        <v>0.99999999999999989</v>
      </c>
      <c r="D483" s="55">
        <v>117262.19</v>
      </c>
    </row>
    <row r="484" spans="1:4" x14ac:dyDescent="0.25">
      <c r="B484" t="s">
        <v>290</v>
      </c>
      <c r="C484" s="56">
        <v>1</v>
      </c>
      <c r="D484" s="55">
        <v>73773.13</v>
      </c>
    </row>
    <row r="485" spans="1:4" x14ac:dyDescent="0.25">
      <c r="B485" t="s">
        <v>461</v>
      </c>
      <c r="C485" s="56">
        <v>0</v>
      </c>
      <c r="D485" s="55">
        <v>0</v>
      </c>
    </row>
    <row r="486" spans="1:4" x14ac:dyDescent="0.25">
      <c r="B486" t="s">
        <v>259</v>
      </c>
      <c r="C486" s="56">
        <v>1.54</v>
      </c>
      <c r="D486" s="55">
        <v>104509.17</v>
      </c>
    </row>
    <row r="487" spans="1:4" x14ac:dyDescent="0.25">
      <c r="B487" t="s">
        <v>462</v>
      </c>
      <c r="C487" s="56">
        <v>0.99999999999999989</v>
      </c>
      <c r="D487" s="55">
        <v>171836.12</v>
      </c>
    </row>
    <row r="488" spans="1:4" x14ac:dyDescent="0.25">
      <c r="A488" t="s">
        <v>112</v>
      </c>
      <c r="B488" t="s">
        <v>463</v>
      </c>
      <c r="C488" s="56">
        <v>3</v>
      </c>
      <c r="D488" s="55">
        <v>176090.34</v>
      </c>
    </row>
    <row r="489" spans="1:4" x14ac:dyDescent="0.25">
      <c r="B489" t="s">
        <v>464</v>
      </c>
      <c r="C489" s="56">
        <v>1</v>
      </c>
      <c r="D489" s="55">
        <v>68983.73</v>
      </c>
    </row>
    <row r="490" spans="1:4" x14ac:dyDescent="0.25">
      <c r="B490" t="s">
        <v>138</v>
      </c>
      <c r="C490" s="56">
        <v>1</v>
      </c>
      <c r="D490" s="55">
        <v>70899.78</v>
      </c>
    </row>
    <row r="491" spans="1:4" x14ac:dyDescent="0.25">
      <c r="B491" t="s">
        <v>426</v>
      </c>
      <c r="C491" s="56">
        <v>1</v>
      </c>
      <c r="D491" s="55">
        <v>63991.37</v>
      </c>
    </row>
    <row r="492" spans="1:4" x14ac:dyDescent="0.25">
      <c r="B492" t="s">
        <v>391</v>
      </c>
      <c r="C492" s="56">
        <v>1</v>
      </c>
      <c r="D492" s="55">
        <v>70660.67</v>
      </c>
    </row>
    <row r="493" spans="1:4" x14ac:dyDescent="0.25">
      <c r="B493" t="s">
        <v>465</v>
      </c>
      <c r="C493" s="56">
        <v>1</v>
      </c>
      <c r="D493" s="55">
        <v>87984.31</v>
      </c>
    </row>
    <row r="494" spans="1:4" x14ac:dyDescent="0.25">
      <c r="B494" t="s">
        <v>466</v>
      </c>
      <c r="C494" s="56">
        <v>0.6</v>
      </c>
      <c r="D494" s="55">
        <v>53571.34</v>
      </c>
    </row>
    <row r="495" spans="1:4" x14ac:dyDescent="0.25">
      <c r="B495" t="s">
        <v>275</v>
      </c>
      <c r="C495" s="56">
        <v>1</v>
      </c>
      <c r="D495" s="55">
        <v>95565.8</v>
      </c>
    </row>
    <row r="496" spans="1:4" x14ac:dyDescent="0.25">
      <c r="B496" t="s">
        <v>467</v>
      </c>
      <c r="C496" s="56">
        <v>1</v>
      </c>
      <c r="D496" s="55">
        <v>133638.93</v>
      </c>
    </row>
    <row r="497" spans="2:4" x14ac:dyDescent="0.25">
      <c r="B497" t="s">
        <v>468</v>
      </c>
      <c r="C497" s="56">
        <v>1</v>
      </c>
      <c r="D497" s="55">
        <v>111008.95</v>
      </c>
    </row>
    <row r="498" spans="2:4" x14ac:dyDescent="0.25">
      <c r="B498" t="s">
        <v>469</v>
      </c>
      <c r="C498" s="56">
        <v>6</v>
      </c>
      <c r="D498" s="55">
        <v>577412.22</v>
      </c>
    </row>
    <row r="499" spans="2:4" x14ac:dyDescent="0.25">
      <c r="B499" t="s">
        <v>470</v>
      </c>
      <c r="C499" s="56">
        <v>3</v>
      </c>
      <c r="D499" s="55">
        <v>324106.41000000003</v>
      </c>
    </row>
    <row r="500" spans="2:4" x14ac:dyDescent="0.25">
      <c r="B500" t="s">
        <v>471</v>
      </c>
      <c r="C500" s="56">
        <v>1</v>
      </c>
      <c r="D500" s="55">
        <v>72749.33</v>
      </c>
    </row>
    <row r="501" spans="2:4" x14ac:dyDescent="0.25">
      <c r="B501" t="s">
        <v>472</v>
      </c>
      <c r="C501" s="56">
        <v>1</v>
      </c>
      <c r="D501" s="55">
        <v>90156.51</v>
      </c>
    </row>
    <row r="502" spans="2:4" x14ac:dyDescent="0.25">
      <c r="B502" t="s">
        <v>473</v>
      </c>
      <c r="C502" s="56">
        <v>1</v>
      </c>
      <c r="D502" s="55">
        <v>119726.70999999999</v>
      </c>
    </row>
    <row r="503" spans="2:4" x14ac:dyDescent="0.25">
      <c r="B503" t="s">
        <v>474</v>
      </c>
      <c r="C503" s="56">
        <v>1</v>
      </c>
      <c r="D503" s="55">
        <v>142972.26</v>
      </c>
    </row>
    <row r="504" spans="2:4" x14ac:dyDescent="0.25">
      <c r="B504" t="s">
        <v>475</v>
      </c>
      <c r="C504" s="56">
        <v>2</v>
      </c>
      <c r="D504" s="55">
        <v>218053.39</v>
      </c>
    </row>
    <row r="505" spans="2:4" x14ac:dyDescent="0.25">
      <c r="B505" t="s">
        <v>259</v>
      </c>
      <c r="C505" s="56">
        <v>1</v>
      </c>
      <c r="D505" s="55">
        <v>66394.31</v>
      </c>
    </row>
    <row r="506" spans="2:4" x14ac:dyDescent="0.25">
      <c r="B506" t="s">
        <v>476</v>
      </c>
      <c r="C506" s="56">
        <v>1</v>
      </c>
      <c r="D506" s="55">
        <v>177075.97</v>
      </c>
    </row>
    <row r="507" spans="2:4" x14ac:dyDescent="0.25">
      <c r="B507" t="s">
        <v>477</v>
      </c>
      <c r="C507" s="56">
        <v>1</v>
      </c>
      <c r="D507" s="55">
        <v>68147.87</v>
      </c>
    </row>
    <row r="508" spans="2:4" x14ac:dyDescent="0.25">
      <c r="B508" t="s">
        <v>478</v>
      </c>
      <c r="C508" s="56">
        <v>4</v>
      </c>
      <c r="D508" s="55">
        <v>252508.39</v>
      </c>
    </row>
    <row r="509" spans="2:4" x14ac:dyDescent="0.25">
      <c r="B509" t="s">
        <v>479</v>
      </c>
      <c r="C509" s="56">
        <v>3</v>
      </c>
      <c r="D509" s="55">
        <v>139489.72</v>
      </c>
    </row>
    <row r="510" spans="2:4" x14ac:dyDescent="0.25">
      <c r="B510" t="s">
        <v>480</v>
      </c>
      <c r="C510" s="56">
        <v>9</v>
      </c>
      <c r="D510" s="55">
        <v>525041.16</v>
      </c>
    </row>
    <row r="511" spans="2:4" x14ac:dyDescent="0.25">
      <c r="B511" t="s">
        <v>481</v>
      </c>
      <c r="C511" s="56">
        <v>1</v>
      </c>
      <c r="D511" s="55">
        <v>46427.47</v>
      </c>
    </row>
    <row r="512" spans="2:4" x14ac:dyDescent="0.25">
      <c r="B512" t="s">
        <v>482</v>
      </c>
      <c r="C512" s="56">
        <v>3</v>
      </c>
      <c r="D512" s="55">
        <v>191032.71</v>
      </c>
    </row>
    <row r="513" spans="1:4" x14ac:dyDescent="0.25">
      <c r="B513" t="s">
        <v>483</v>
      </c>
      <c r="C513" s="56">
        <v>27</v>
      </c>
      <c r="D513" s="55">
        <v>1706819.1900000002</v>
      </c>
    </row>
    <row r="514" spans="1:4" x14ac:dyDescent="0.25">
      <c r="B514" t="s">
        <v>484</v>
      </c>
      <c r="C514" s="56">
        <v>1</v>
      </c>
      <c r="D514" s="55">
        <v>67907.600000000006</v>
      </c>
    </row>
    <row r="515" spans="1:4" x14ac:dyDescent="0.25">
      <c r="B515" t="s">
        <v>485</v>
      </c>
      <c r="C515" s="56">
        <v>5</v>
      </c>
      <c r="D515" s="55">
        <v>324150.36</v>
      </c>
    </row>
    <row r="516" spans="1:4" x14ac:dyDescent="0.25">
      <c r="B516" t="s">
        <v>486</v>
      </c>
      <c r="C516" s="56">
        <v>0.75</v>
      </c>
      <c r="D516" s="55">
        <v>50541.01</v>
      </c>
    </row>
    <row r="517" spans="1:4" x14ac:dyDescent="0.25">
      <c r="B517" t="s">
        <v>487</v>
      </c>
      <c r="C517" s="56">
        <v>3.65</v>
      </c>
      <c r="D517" s="55">
        <v>219887.18</v>
      </c>
    </row>
    <row r="518" spans="1:4" x14ac:dyDescent="0.25">
      <c r="B518" t="s">
        <v>488</v>
      </c>
      <c r="C518" s="56">
        <v>7.9</v>
      </c>
      <c r="D518" s="55">
        <v>509978.95</v>
      </c>
    </row>
    <row r="519" spans="1:4" x14ac:dyDescent="0.25">
      <c r="B519" t="s">
        <v>489</v>
      </c>
      <c r="C519" s="56">
        <v>2.95</v>
      </c>
      <c r="D519" s="55">
        <v>139374.47999999998</v>
      </c>
    </row>
    <row r="520" spans="1:4" x14ac:dyDescent="0.25">
      <c r="B520" t="s">
        <v>490</v>
      </c>
      <c r="C520" s="56">
        <v>1</v>
      </c>
      <c r="D520" s="55">
        <v>68125.89</v>
      </c>
    </row>
    <row r="521" spans="1:4" x14ac:dyDescent="0.25">
      <c r="B521" t="s">
        <v>491</v>
      </c>
      <c r="C521" s="56">
        <v>1</v>
      </c>
      <c r="D521" s="55">
        <v>84891.51</v>
      </c>
    </row>
    <row r="522" spans="1:4" x14ac:dyDescent="0.25">
      <c r="B522" t="s">
        <v>492</v>
      </c>
      <c r="C522" s="56">
        <v>11</v>
      </c>
      <c r="D522" s="55">
        <v>793463.92</v>
      </c>
    </row>
    <row r="523" spans="1:4" x14ac:dyDescent="0.25">
      <c r="B523" t="s">
        <v>493</v>
      </c>
      <c r="C523" s="56">
        <v>21</v>
      </c>
      <c r="D523" s="55">
        <v>1821842.6400000001</v>
      </c>
    </row>
    <row r="524" spans="1:4" x14ac:dyDescent="0.25">
      <c r="B524" t="s">
        <v>494</v>
      </c>
      <c r="C524" s="56">
        <v>1</v>
      </c>
      <c r="D524" s="55">
        <v>95503.64</v>
      </c>
    </row>
    <row r="525" spans="1:4" x14ac:dyDescent="0.25">
      <c r="B525" t="s">
        <v>495</v>
      </c>
      <c r="C525" s="56">
        <v>2.3499999999999996</v>
      </c>
      <c r="D525" s="55">
        <v>168343.77000000002</v>
      </c>
    </row>
    <row r="526" spans="1:4" x14ac:dyDescent="0.25">
      <c r="B526" t="s">
        <v>496</v>
      </c>
      <c r="C526" s="56">
        <v>3.2499999999999996</v>
      </c>
      <c r="D526" s="55">
        <v>294345.37</v>
      </c>
    </row>
    <row r="527" spans="1:4" x14ac:dyDescent="0.25">
      <c r="A527" t="s">
        <v>113</v>
      </c>
      <c r="B527" t="s">
        <v>331</v>
      </c>
      <c r="C527" s="56">
        <v>0</v>
      </c>
      <c r="D527" s="55">
        <v>0</v>
      </c>
    </row>
    <row r="528" spans="1:4" x14ac:dyDescent="0.25">
      <c r="B528" t="s">
        <v>434</v>
      </c>
      <c r="C528" s="56">
        <v>0.14000000000000001</v>
      </c>
      <c r="D528" s="55">
        <v>9578.2999999999993</v>
      </c>
    </row>
    <row r="529" spans="2:4" x14ac:dyDescent="0.25">
      <c r="B529" t="s">
        <v>435</v>
      </c>
      <c r="C529" s="56">
        <v>7.0000000000000007E-2</v>
      </c>
      <c r="D529" s="55">
        <v>5428.66</v>
      </c>
    </row>
    <row r="530" spans="2:4" x14ac:dyDescent="0.25">
      <c r="B530" t="s">
        <v>497</v>
      </c>
      <c r="C530" s="56">
        <v>1</v>
      </c>
      <c r="D530" s="55">
        <v>77010.77</v>
      </c>
    </row>
    <row r="531" spans="2:4" x14ac:dyDescent="0.25">
      <c r="B531" t="s">
        <v>498</v>
      </c>
      <c r="C531" s="56">
        <v>1</v>
      </c>
      <c r="D531" s="55">
        <v>66640.94</v>
      </c>
    </row>
    <row r="532" spans="2:4" x14ac:dyDescent="0.25">
      <c r="B532" t="s">
        <v>145</v>
      </c>
      <c r="C532" s="56">
        <v>2</v>
      </c>
      <c r="D532" s="55">
        <v>125958.28</v>
      </c>
    </row>
    <row r="533" spans="2:4" x14ac:dyDescent="0.25">
      <c r="B533" t="s">
        <v>400</v>
      </c>
      <c r="C533" s="56">
        <v>1</v>
      </c>
      <c r="D533" s="55">
        <v>53466.86</v>
      </c>
    </row>
    <row r="534" spans="2:4" x14ac:dyDescent="0.25">
      <c r="B534" t="s">
        <v>146</v>
      </c>
      <c r="C534" s="56">
        <v>1</v>
      </c>
      <c r="D534" s="55">
        <v>59344.229999999996</v>
      </c>
    </row>
    <row r="535" spans="2:4" x14ac:dyDescent="0.25">
      <c r="B535" t="s">
        <v>499</v>
      </c>
      <c r="C535" s="56">
        <v>3</v>
      </c>
      <c r="D535" s="55">
        <v>198169.83000000002</v>
      </c>
    </row>
    <row r="536" spans="2:4" x14ac:dyDescent="0.25">
      <c r="B536" t="s">
        <v>150</v>
      </c>
      <c r="C536" s="56">
        <v>3.2800000000000002</v>
      </c>
      <c r="D536" s="55">
        <v>241172.18999999997</v>
      </c>
    </row>
    <row r="537" spans="2:4" x14ac:dyDescent="0.25">
      <c r="B537" t="s">
        <v>151</v>
      </c>
      <c r="C537" s="56">
        <v>3.95</v>
      </c>
      <c r="D537" s="55">
        <v>232125.13</v>
      </c>
    </row>
    <row r="538" spans="2:4" x14ac:dyDescent="0.25">
      <c r="B538" t="s">
        <v>155</v>
      </c>
      <c r="C538" s="56">
        <v>2.9000000000000004</v>
      </c>
      <c r="D538" s="55">
        <v>189964.79</v>
      </c>
    </row>
    <row r="539" spans="2:4" x14ac:dyDescent="0.25">
      <c r="B539" t="s">
        <v>500</v>
      </c>
      <c r="C539" s="56">
        <v>1</v>
      </c>
      <c r="D539" s="55">
        <v>78251.12</v>
      </c>
    </row>
    <row r="540" spans="2:4" x14ac:dyDescent="0.25">
      <c r="B540" t="s">
        <v>501</v>
      </c>
      <c r="C540" s="56">
        <v>1</v>
      </c>
      <c r="D540" s="55">
        <v>79308.47</v>
      </c>
    </row>
    <row r="541" spans="2:4" x14ac:dyDescent="0.25">
      <c r="B541" t="s">
        <v>158</v>
      </c>
      <c r="C541" s="56">
        <v>2.95</v>
      </c>
      <c r="D541" s="55">
        <v>230781.32</v>
      </c>
    </row>
    <row r="542" spans="2:4" x14ac:dyDescent="0.25">
      <c r="B542" t="s">
        <v>159</v>
      </c>
      <c r="C542" s="56">
        <v>0.5</v>
      </c>
      <c r="D542" s="55">
        <v>38214.81</v>
      </c>
    </row>
    <row r="543" spans="2:4" x14ac:dyDescent="0.25">
      <c r="B543" t="s">
        <v>502</v>
      </c>
      <c r="C543" s="56">
        <v>2</v>
      </c>
      <c r="D543" s="55">
        <v>155743.28999999998</v>
      </c>
    </row>
    <row r="544" spans="2:4" x14ac:dyDescent="0.25">
      <c r="B544" t="s">
        <v>503</v>
      </c>
      <c r="C544" s="56">
        <v>1</v>
      </c>
      <c r="D544" s="55">
        <v>86238.56</v>
      </c>
    </row>
    <row r="545" spans="2:4" x14ac:dyDescent="0.25">
      <c r="B545" t="s">
        <v>161</v>
      </c>
      <c r="C545" s="56">
        <v>3.8499999999999996</v>
      </c>
      <c r="D545" s="55">
        <v>298549.55000000005</v>
      </c>
    </row>
    <row r="546" spans="2:4" x14ac:dyDescent="0.25">
      <c r="B546" t="s">
        <v>162</v>
      </c>
      <c r="C546" s="56">
        <v>36.000000000000007</v>
      </c>
      <c r="D546" s="55">
        <v>2447387.1799999997</v>
      </c>
    </row>
    <row r="547" spans="2:4" x14ac:dyDescent="0.25">
      <c r="B547" t="s">
        <v>504</v>
      </c>
      <c r="C547" s="56">
        <v>3</v>
      </c>
      <c r="D547" s="55">
        <v>232961.36</v>
      </c>
    </row>
    <row r="548" spans="2:4" x14ac:dyDescent="0.25">
      <c r="B548" t="s">
        <v>163</v>
      </c>
      <c r="C548" s="56">
        <v>0.76</v>
      </c>
      <c r="D548" s="55">
        <v>58528.19</v>
      </c>
    </row>
    <row r="549" spans="2:4" x14ac:dyDescent="0.25">
      <c r="B549" t="s">
        <v>505</v>
      </c>
      <c r="C549" s="56">
        <v>4</v>
      </c>
      <c r="D549" s="55">
        <v>290745.45999999996</v>
      </c>
    </row>
    <row r="550" spans="2:4" x14ac:dyDescent="0.25">
      <c r="B550" t="s">
        <v>165</v>
      </c>
      <c r="C550" s="56">
        <v>0.5</v>
      </c>
      <c r="D550" s="55">
        <v>34208.239999999998</v>
      </c>
    </row>
    <row r="551" spans="2:4" x14ac:dyDescent="0.25">
      <c r="B551" t="s">
        <v>171</v>
      </c>
      <c r="C551" s="56">
        <v>0.95</v>
      </c>
      <c r="D551" s="55">
        <v>73160.23</v>
      </c>
    </row>
    <row r="552" spans="2:4" x14ac:dyDescent="0.25">
      <c r="B552" t="s">
        <v>506</v>
      </c>
      <c r="C552" s="56">
        <v>1.1000000000000001</v>
      </c>
      <c r="D552" s="55">
        <v>75893.079999999987</v>
      </c>
    </row>
    <row r="553" spans="2:4" x14ac:dyDescent="0.25">
      <c r="B553" t="s">
        <v>507</v>
      </c>
      <c r="C553" s="56">
        <v>1</v>
      </c>
      <c r="D553" s="55">
        <v>71962.899999999994</v>
      </c>
    </row>
    <row r="554" spans="2:4" x14ac:dyDescent="0.25">
      <c r="B554" t="s">
        <v>508</v>
      </c>
      <c r="C554" s="56">
        <v>3</v>
      </c>
      <c r="D554" s="55">
        <v>181868.25</v>
      </c>
    </row>
    <row r="555" spans="2:4" x14ac:dyDescent="0.25">
      <c r="B555" t="s">
        <v>509</v>
      </c>
      <c r="C555" s="56">
        <v>5</v>
      </c>
      <c r="D555" s="55">
        <v>267322.38</v>
      </c>
    </row>
    <row r="556" spans="2:4" x14ac:dyDescent="0.25">
      <c r="B556" t="s">
        <v>510</v>
      </c>
      <c r="C556" s="56">
        <v>2.25</v>
      </c>
      <c r="D556" s="55">
        <v>129399.48000000001</v>
      </c>
    </row>
    <row r="557" spans="2:4" x14ac:dyDescent="0.25">
      <c r="B557" t="s">
        <v>511</v>
      </c>
      <c r="C557" s="56">
        <v>2</v>
      </c>
      <c r="D557" s="55">
        <v>264074.07</v>
      </c>
    </row>
    <row r="558" spans="2:4" x14ac:dyDescent="0.25">
      <c r="B558" t="s">
        <v>512</v>
      </c>
      <c r="C558" s="56">
        <v>1</v>
      </c>
      <c r="D558" s="55">
        <v>108842.52</v>
      </c>
    </row>
    <row r="559" spans="2:4" x14ac:dyDescent="0.25">
      <c r="B559" t="s">
        <v>513</v>
      </c>
      <c r="C559" s="56">
        <v>1</v>
      </c>
      <c r="D559" s="55">
        <v>92861.3</v>
      </c>
    </row>
    <row r="560" spans="2:4" x14ac:dyDescent="0.25">
      <c r="B560" t="s">
        <v>184</v>
      </c>
      <c r="C560" s="56">
        <v>0.47</v>
      </c>
      <c r="D560" s="55">
        <v>50776.72</v>
      </c>
    </row>
    <row r="561" spans="2:4" x14ac:dyDescent="0.25">
      <c r="B561" t="s">
        <v>439</v>
      </c>
      <c r="C561" s="56">
        <v>1</v>
      </c>
      <c r="D561" s="55">
        <v>79036.97</v>
      </c>
    </row>
    <row r="562" spans="2:4" x14ac:dyDescent="0.25">
      <c r="B562" t="s">
        <v>514</v>
      </c>
      <c r="C562" s="56">
        <v>1</v>
      </c>
      <c r="D562" s="55">
        <v>100975.37</v>
      </c>
    </row>
    <row r="563" spans="2:4" x14ac:dyDescent="0.25">
      <c r="B563" t="s">
        <v>188</v>
      </c>
      <c r="C563" s="56">
        <v>0.47</v>
      </c>
      <c r="D563" s="55">
        <v>54225.32</v>
      </c>
    </row>
    <row r="564" spans="2:4" x14ac:dyDescent="0.25">
      <c r="B564" t="s">
        <v>189</v>
      </c>
      <c r="C564" s="56">
        <v>1.47</v>
      </c>
      <c r="D564" s="55">
        <v>129823.51</v>
      </c>
    </row>
    <row r="565" spans="2:4" x14ac:dyDescent="0.25">
      <c r="B565" t="s">
        <v>190</v>
      </c>
      <c r="C565" s="56">
        <v>0.47</v>
      </c>
      <c r="D565" s="55">
        <v>47981.599999999999</v>
      </c>
    </row>
    <row r="566" spans="2:4" x14ac:dyDescent="0.25">
      <c r="B566" t="s">
        <v>515</v>
      </c>
      <c r="C566" s="56">
        <v>1</v>
      </c>
      <c r="D566" s="55">
        <v>97369.09</v>
      </c>
    </row>
    <row r="567" spans="2:4" x14ac:dyDescent="0.25">
      <c r="B567" t="s">
        <v>516</v>
      </c>
      <c r="C567" s="56">
        <v>2</v>
      </c>
      <c r="D567" s="55">
        <v>126986.20999999999</v>
      </c>
    </row>
    <row r="568" spans="2:4" x14ac:dyDescent="0.25">
      <c r="B568" t="s">
        <v>517</v>
      </c>
      <c r="C568" s="56">
        <v>1</v>
      </c>
      <c r="D568" s="55">
        <v>102088.51</v>
      </c>
    </row>
    <row r="569" spans="2:4" x14ac:dyDescent="0.25">
      <c r="B569" t="s">
        <v>518</v>
      </c>
      <c r="C569" s="56">
        <v>1</v>
      </c>
      <c r="D569" s="55">
        <v>112107.91999999998</v>
      </c>
    </row>
    <row r="570" spans="2:4" x14ac:dyDescent="0.25">
      <c r="B570" t="s">
        <v>519</v>
      </c>
      <c r="C570" s="56">
        <v>4</v>
      </c>
      <c r="D570" s="55">
        <v>356559.5</v>
      </c>
    </row>
    <row r="571" spans="2:4" x14ac:dyDescent="0.25">
      <c r="B571" t="s">
        <v>520</v>
      </c>
      <c r="C571" s="56">
        <v>1</v>
      </c>
      <c r="D571" s="55">
        <v>122900.17</v>
      </c>
    </row>
    <row r="572" spans="2:4" x14ac:dyDescent="0.25">
      <c r="B572" t="s">
        <v>521</v>
      </c>
      <c r="C572" s="56">
        <v>1</v>
      </c>
      <c r="D572" s="55">
        <v>122900.17</v>
      </c>
    </row>
    <row r="573" spans="2:4" x14ac:dyDescent="0.25">
      <c r="B573" t="s">
        <v>522</v>
      </c>
      <c r="C573" s="56">
        <v>2</v>
      </c>
      <c r="D573" s="55">
        <v>183017.81</v>
      </c>
    </row>
    <row r="574" spans="2:4" x14ac:dyDescent="0.25">
      <c r="B574" t="s">
        <v>523</v>
      </c>
      <c r="C574" s="56">
        <v>1</v>
      </c>
      <c r="D574" s="55">
        <v>69540.66</v>
      </c>
    </row>
    <row r="575" spans="2:4" x14ac:dyDescent="0.25">
      <c r="B575" t="s">
        <v>197</v>
      </c>
      <c r="C575" s="56">
        <v>0.47</v>
      </c>
      <c r="D575" s="55">
        <v>35708.17</v>
      </c>
    </row>
    <row r="576" spans="2:4" x14ac:dyDescent="0.25">
      <c r="B576" t="s">
        <v>524</v>
      </c>
      <c r="C576" s="56">
        <v>1</v>
      </c>
      <c r="D576" s="55">
        <v>82470.94</v>
      </c>
    </row>
    <row r="577" spans="2:4" x14ac:dyDescent="0.25">
      <c r="B577" t="s">
        <v>201</v>
      </c>
      <c r="C577" s="56">
        <v>0.08</v>
      </c>
      <c r="D577" s="55">
        <v>7317.47</v>
      </c>
    </row>
    <row r="578" spans="2:4" x14ac:dyDescent="0.25">
      <c r="B578" t="s">
        <v>525</v>
      </c>
      <c r="C578" s="56">
        <v>1</v>
      </c>
      <c r="D578" s="55">
        <v>106964.06</v>
      </c>
    </row>
    <row r="579" spans="2:4" x14ac:dyDescent="0.25">
      <c r="B579" t="s">
        <v>209</v>
      </c>
      <c r="C579" s="56">
        <v>1</v>
      </c>
      <c r="D579" s="55">
        <v>102088.51000000001</v>
      </c>
    </row>
    <row r="580" spans="2:4" x14ac:dyDescent="0.25">
      <c r="B580" t="s">
        <v>238</v>
      </c>
      <c r="C580" s="56">
        <v>1</v>
      </c>
      <c r="D580" s="55">
        <v>79296.89</v>
      </c>
    </row>
    <row r="581" spans="2:4" x14ac:dyDescent="0.25">
      <c r="B581" t="s">
        <v>526</v>
      </c>
      <c r="C581" s="56">
        <v>3</v>
      </c>
      <c r="D581" s="55">
        <v>199936.1</v>
      </c>
    </row>
    <row r="582" spans="2:4" x14ac:dyDescent="0.25">
      <c r="B582" t="s">
        <v>288</v>
      </c>
      <c r="C582" s="56">
        <v>0</v>
      </c>
      <c r="D582" s="55">
        <v>0</v>
      </c>
    </row>
    <row r="583" spans="2:4" x14ac:dyDescent="0.25">
      <c r="B583" t="s">
        <v>289</v>
      </c>
      <c r="C583" s="56">
        <v>1</v>
      </c>
      <c r="D583" s="55">
        <v>68328.28</v>
      </c>
    </row>
    <row r="584" spans="2:4" x14ac:dyDescent="0.25">
      <c r="B584" t="s">
        <v>269</v>
      </c>
      <c r="C584" s="56">
        <v>1</v>
      </c>
      <c r="D584" s="55">
        <v>69597.260000000009</v>
      </c>
    </row>
    <row r="585" spans="2:4" x14ac:dyDescent="0.25">
      <c r="B585" t="s">
        <v>233</v>
      </c>
      <c r="C585" s="56">
        <v>4</v>
      </c>
      <c r="D585" s="55">
        <v>239983.7</v>
      </c>
    </row>
    <row r="586" spans="2:4" x14ac:dyDescent="0.25">
      <c r="B586" t="s">
        <v>259</v>
      </c>
      <c r="C586" s="56">
        <v>2</v>
      </c>
      <c r="D586" s="55">
        <v>132788.62</v>
      </c>
    </row>
    <row r="587" spans="2:4" x14ac:dyDescent="0.25">
      <c r="B587" t="s">
        <v>270</v>
      </c>
      <c r="C587" s="56">
        <v>2</v>
      </c>
      <c r="D587" s="55">
        <v>144254.24</v>
      </c>
    </row>
    <row r="588" spans="2:4" x14ac:dyDescent="0.25">
      <c r="B588" t="s">
        <v>527</v>
      </c>
      <c r="C588" s="56">
        <v>0</v>
      </c>
      <c r="D588" s="55">
        <v>0</v>
      </c>
    </row>
    <row r="589" spans="2:4" x14ac:dyDescent="0.25">
      <c r="B589" t="s">
        <v>528</v>
      </c>
      <c r="C589" s="56">
        <v>0.8</v>
      </c>
      <c r="D589" s="55">
        <v>47455.199999999997</v>
      </c>
    </row>
    <row r="590" spans="2:4" x14ac:dyDescent="0.25">
      <c r="B590" t="s">
        <v>260</v>
      </c>
      <c r="C590" s="56">
        <v>0.8</v>
      </c>
      <c r="D590" s="55">
        <v>57756.67</v>
      </c>
    </row>
    <row r="591" spans="2:4" x14ac:dyDescent="0.25">
      <c r="B591" t="s">
        <v>529</v>
      </c>
      <c r="C591" s="56">
        <v>1</v>
      </c>
      <c r="D591" s="55">
        <v>171708.9</v>
      </c>
    </row>
    <row r="592" spans="2:4" x14ac:dyDescent="0.25">
      <c r="B592" t="s">
        <v>218</v>
      </c>
      <c r="C592" s="56">
        <v>1.9</v>
      </c>
      <c r="D592" s="55">
        <v>139247.41999999998</v>
      </c>
    </row>
    <row r="593" spans="1:4" x14ac:dyDescent="0.25">
      <c r="B593" t="s">
        <v>530</v>
      </c>
      <c r="C593" s="56">
        <v>1</v>
      </c>
      <c r="D593" s="55">
        <v>80756.41</v>
      </c>
    </row>
    <row r="594" spans="1:4" x14ac:dyDescent="0.25">
      <c r="B594" t="s">
        <v>221</v>
      </c>
      <c r="C594" s="56">
        <v>0.95</v>
      </c>
      <c r="D594" s="55">
        <v>90870.45</v>
      </c>
    </row>
    <row r="595" spans="1:4" x14ac:dyDescent="0.25">
      <c r="A595" t="s">
        <v>114</v>
      </c>
      <c r="B595" t="s">
        <v>531</v>
      </c>
      <c r="C595" s="56">
        <v>2</v>
      </c>
      <c r="D595" s="55">
        <v>132847.6</v>
      </c>
    </row>
    <row r="596" spans="1:4" x14ac:dyDescent="0.25">
      <c r="B596" t="s">
        <v>532</v>
      </c>
      <c r="C596" s="56">
        <v>2</v>
      </c>
      <c r="D596" s="55">
        <v>156705.79999999999</v>
      </c>
    </row>
    <row r="597" spans="1:4" x14ac:dyDescent="0.25">
      <c r="B597" t="s">
        <v>533</v>
      </c>
      <c r="C597" s="56">
        <v>9.0000000000000018</v>
      </c>
      <c r="D597" s="55">
        <v>831370.60000000009</v>
      </c>
    </row>
    <row r="598" spans="1:4" x14ac:dyDescent="0.25">
      <c r="B598" t="s">
        <v>534</v>
      </c>
      <c r="C598" s="56">
        <v>3.9999999999999996</v>
      </c>
      <c r="D598" s="55">
        <v>354596.34</v>
      </c>
    </row>
    <row r="599" spans="1:4" x14ac:dyDescent="0.25">
      <c r="B599" t="s">
        <v>535</v>
      </c>
      <c r="C599" s="56">
        <v>1</v>
      </c>
      <c r="D599" s="55">
        <v>68416.47</v>
      </c>
    </row>
    <row r="600" spans="1:4" x14ac:dyDescent="0.25">
      <c r="B600" t="s">
        <v>536</v>
      </c>
      <c r="C600" s="56">
        <v>1</v>
      </c>
      <c r="D600" s="55">
        <v>84614.24</v>
      </c>
    </row>
    <row r="601" spans="1:4" x14ac:dyDescent="0.25">
      <c r="B601" t="s">
        <v>537</v>
      </c>
      <c r="C601" s="56">
        <v>1</v>
      </c>
      <c r="D601" s="55">
        <v>99719.4</v>
      </c>
    </row>
    <row r="602" spans="1:4" x14ac:dyDescent="0.25">
      <c r="B602" t="s">
        <v>538</v>
      </c>
      <c r="C602" s="56">
        <v>3</v>
      </c>
      <c r="D602" s="55">
        <v>282987.61</v>
      </c>
    </row>
    <row r="603" spans="1:4" x14ac:dyDescent="0.25">
      <c r="B603" t="s">
        <v>539</v>
      </c>
      <c r="C603" s="56">
        <v>2</v>
      </c>
      <c r="D603" s="55">
        <v>142146.81</v>
      </c>
    </row>
    <row r="604" spans="1:4" x14ac:dyDescent="0.25">
      <c r="B604" t="s">
        <v>540</v>
      </c>
      <c r="C604" s="56">
        <v>2</v>
      </c>
      <c r="D604" s="55">
        <v>180047.61</v>
      </c>
    </row>
    <row r="605" spans="1:4" x14ac:dyDescent="0.25">
      <c r="B605" t="s">
        <v>541</v>
      </c>
      <c r="C605" s="56">
        <v>2</v>
      </c>
      <c r="D605" s="55">
        <v>194048.6</v>
      </c>
    </row>
    <row r="606" spans="1:4" x14ac:dyDescent="0.25">
      <c r="B606" t="s">
        <v>542</v>
      </c>
      <c r="C606" s="56">
        <v>4</v>
      </c>
      <c r="D606" s="55">
        <v>329958.65000000002</v>
      </c>
    </row>
    <row r="607" spans="1:4" x14ac:dyDescent="0.25">
      <c r="B607" t="s">
        <v>543</v>
      </c>
      <c r="C607" s="56">
        <v>0</v>
      </c>
      <c r="D607" s="55">
        <v>0</v>
      </c>
    </row>
    <row r="608" spans="1:4" x14ac:dyDescent="0.25">
      <c r="B608" t="s">
        <v>544</v>
      </c>
      <c r="C608" s="56">
        <v>1</v>
      </c>
      <c r="D608" s="55">
        <v>74266.37</v>
      </c>
    </row>
    <row r="609" spans="1:4" x14ac:dyDescent="0.25">
      <c r="B609" t="s">
        <v>545</v>
      </c>
      <c r="C609" s="56">
        <v>1</v>
      </c>
      <c r="D609" s="55">
        <v>115373.02999999998</v>
      </c>
    </row>
    <row r="610" spans="1:4" x14ac:dyDescent="0.25">
      <c r="B610" t="s">
        <v>546</v>
      </c>
      <c r="C610" s="56">
        <v>1</v>
      </c>
      <c r="D610" s="55">
        <v>132539.09</v>
      </c>
    </row>
    <row r="611" spans="1:4" x14ac:dyDescent="0.25">
      <c r="B611" t="s">
        <v>547</v>
      </c>
      <c r="C611" s="56">
        <v>1</v>
      </c>
      <c r="D611" s="55">
        <v>113846.74</v>
      </c>
    </row>
    <row r="612" spans="1:4" x14ac:dyDescent="0.25">
      <c r="B612" t="s">
        <v>238</v>
      </c>
      <c r="C612" s="56">
        <v>1</v>
      </c>
      <c r="D612" s="55">
        <v>74931.94</v>
      </c>
    </row>
    <row r="613" spans="1:4" x14ac:dyDescent="0.25">
      <c r="B613" t="s">
        <v>233</v>
      </c>
      <c r="C613" s="56">
        <v>4</v>
      </c>
      <c r="D613" s="55">
        <v>247345.17</v>
      </c>
    </row>
    <row r="614" spans="1:4" x14ac:dyDescent="0.25">
      <c r="B614" t="s">
        <v>382</v>
      </c>
      <c r="C614" s="56">
        <v>2</v>
      </c>
      <c r="D614" s="55">
        <v>113753.92</v>
      </c>
    </row>
    <row r="615" spans="1:4" x14ac:dyDescent="0.25">
      <c r="B615" t="s">
        <v>548</v>
      </c>
      <c r="C615" s="56">
        <v>1</v>
      </c>
      <c r="D615" s="55">
        <v>146795.96</v>
      </c>
    </row>
    <row r="616" spans="1:4" x14ac:dyDescent="0.25">
      <c r="A616" t="s">
        <v>115</v>
      </c>
      <c r="B616" t="s">
        <v>146</v>
      </c>
      <c r="C616" s="56">
        <v>1</v>
      </c>
      <c r="D616" s="55">
        <v>56031.41</v>
      </c>
    </row>
    <row r="617" spans="1:4" x14ac:dyDescent="0.25">
      <c r="B617" t="s">
        <v>549</v>
      </c>
      <c r="C617" s="56">
        <v>1</v>
      </c>
      <c r="D617" s="55">
        <v>72749.33</v>
      </c>
    </row>
    <row r="618" spans="1:4" x14ac:dyDescent="0.25">
      <c r="B618" t="s">
        <v>550</v>
      </c>
      <c r="C618" s="56">
        <v>4.9999999999999991</v>
      </c>
      <c r="D618" s="55">
        <v>477829.56999999995</v>
      </c>
    </row>
    <row r="619" spans="1:4" x14ac:dyDescent="0.25">
      <c r="B619" t="s">
        <v>551</v>
      </c>
      <c r="C619" s="56">
        <v>9.9999999999999964</v>
      </c>
      <c r="D619" s="55">
        <v>767913.52999999991</v>
      </c>
    </row>
    <row r="620" spans="1:4" x14ac:dyDescent="0.25">
      <c r="B620" t="s">
        <v>552</v>
      </c>
      <c r="C620" s="56">
        <v>4</v>
      </c>
      <c r="D620" s="55">
        <v>371445.19999999995</v>
      </c>
    </row>
    <row r="621" spans="1:4" x14ac:dyDescent="0.25">
      <c r="B621" t="s">
        <v>553</v>
      </c>
      <c r="C621" s="56">
        <v>0.99999999999999989</v>
      </c>
      <c r="D621" s="55">
        <v>105061.89</v>
      </c>
    </row>
    <row r="622" spans="1:4" x14ac:dyDescent="0.25">
      <c r="B622" t="s">
        <v>554</v>
      </c>
      <c r="C622" s="56">
        <v>1.0000000000000002</v>
      </c>
      <c r="D622" s="55">
        <v>121903.56000000001</v>
      </c>
    </row>
    <row r="623" spans="1:4" x14ac:dyDescent="0.25">
      <c r="B623" t="s">
        <v>555</v>
      </c>
      <c r="C623" s="56">
        <v>1</v>
      </c>
      <c r="D623" s="55">
        <v>135039.76</v>
      </c>
    </row>
    <row r="624" spans="1:4" x14ac:dyDescent="0.25">
      <c r="B624" t="s">
        <v>556</v>
      </c>
      <c r="C624" s="56">
        <v>1</v>
      </c>
      <c r="D624" s="55">
        <v>100975.37</v>
      </c>
    </row>
    <row r="625" spans="2:4" x14ac:dyDescent="0.25">
      <c r="B625" t="s">
        <v>472</v>
      </c>
      <c r="C625" s="56">
        <v>1</v>
      </c>
      <c r="D625" s="55">
        <v>92861.3</v>
      </c>
    </row>
    <row r="626" spans="2:4" x14ac:dyDescent="0.25">
      <c r="B626" t="s">
        <v>557</v>
      </c>
      <c r="C626" s="56">
        <v>1</v>
      </c>
      <c r="D626" s="55">
        <v>90156.51</v>
      </c>
    </row>
    <row r="627" spans="2:4" x14ac:dyDescent="0.25">
      <c r="B627" t="s">
        <v>558</v>
      </c>
      <c r="C627" s="56">
        <v>1</v>
      </c>
      <c r="D627" s="55">
        <v>78254.02</v>
      </c>
    </row>
    <row r="628" spans="2:4" x14ac:dyDescent="0.25">
      <c r="B628" t="s">
        <v>559</v>
      </c>
      <c r="C628" s="56">
        <v>0</v>
      </c>
      <c r="D628" s="55">
        <v>0</v>
      </c>
    </row>
    <row r="629" spans="2:4" x14ac:dyDescent="0.25">
      <c r="B629" t="s">
        <v>249</v>
      </c>
      <c r="C629" s="56">
        <v>7.0000000000000007E-2</v>
      </c>
      <c r="D629" s="55">
        <v>5059.93</v>
      </c>
    </row>
    <row r="630" spans="2:4" x14ac:dyDescent="0.25">
      <c r="B630" t="s">
        <v>560</v>
      </c>
      <c r="C630" s="56">
        <v>0</v>
      </c>
      <c r="D630" s="55">
        <v>0</v>
      </c>
    </row>
    <row r="631" spans="2:4" x14ac:dyDescent="0.25">
      <c r="B631" t="s">
        <v>561</v>
      </c>
      <c r="C631" s="56">
        <v>2</v>
      </c>
      <c r="D631" s="55">
        <v>222689.26</v>
      </c>
    </row>
    <row r="632" spans="2:4" x14ac:dyDescent="0.25">
      <c r="B632" t="s">
        <v>562</v>
      </c>
      <c r="C632" s="56">
        <v>0.8</v>
      </c>
      <c r="D632" s="55">
        <v>84049.650000000009</v>
      </c>
    </row>
    <row r="633" spans="2:4" x14ac:dyDescent="0.25">
      <c r="B633" t="s">
        <v>253</v>
      </c>
      <c r="C633" s="56">
        <v>0.01</v>
      </c>
      <c r="D633" s="55">
        <v>692.06</v>
      </c>
    </row>
    <row r="634" spans="2:4" x14ac:dyDescent="0.25">
      <c r="B634" t="s">
        <v>563</v>
      </c>
      <c r="C634" s="56">
        <v>0</v>
      </c>
      <c r="D634" s="55">
        <v>0</v>
      </c>
    </row>
    <row r="635" spans="2:4" x14ac:dyDescent="0.25">
      <c r="B635" t="s">
        <v>238</v>
      </c>
      <c r="C635" s="56">
        <v>1</v>
      </c>
      <c r="D635" s="55">
        <v>80751.78</v>
      </c>
    </row>
    <row r="636" spans="2:4" x14ac:dyDescent="0.25">
      <c r="B636" t="s">
        <v>564</v>
      </c>
      <c r="C636" s="56">
        <v>1</v>
      </c>
      <c r="D636" s="55">
        <v>90156.51</v>
      </c>
    </row>
    <row r="637" spans="2:4" x14ac:dyDescent="0.25">
      <c r="B637" t="s">
        <v>288</v>
      </c>
      <c r="C637" s="56">
        <v>0.99999999999999989</v>
      </c>
      <c r="D637" s="55">
        <v>83669.66</v>
      </c>
    </row>
    <row r="638" spans="2:4" x14ac:dyDescent="0.25">
      <c r="B638" t="s">
        <v>240</v>
      </c>
      <c r="C638" s="56">
        <v>1</v>
      </c>
      <c r="D638" s="55">
        <v>60713.54</v>
      </c>
    </row>
    <row r="639" spans="2:4" x14ac:dyDescent="0.25">
      <c r="B639" t="s">
        <v>259</v>
      </c>
      <c r="C639" s="56">
        <v>3</v>
      </c>
      <c r="D639" s="55">
        <v>193303.23</v>
      </c>
    </row>
    <row r="640" spans="2:4" x14ac:dyDescent="0.25">
      <c r="B640" t="s">
        <v>565</v>
      </c>
      <c r="C640" s="56">
        <v>1</v>
      </c>
      <c r="D640" s="55">
        <v>68156.820000000007</v>
      </c>
    </row>
    <row r="641" spans="1:4" x14ac:dyDescent="0.25">
      <c r="B641" t="s">
        <v>566</v>
      </c>
      <c r="C641" s="56">
        <v>2.9999999999999996</v>
      </c>
      <c r="D641" s="55">
        <v>243538.21999999997</v>
      </c>
    </row>
    <row r="642" spans="1:4" x14ac:dyDescent="0.25">
      <c r="B642" t="s">
        <v>567</v>
      </c>
      <c r="C642" s="56">
        <v>1</v>
      </c>
      <c r="D642" s="55">
        <v>160281.42999999996</v>
      </c>
    </row>
    <row r="643" spans="1:4" x14ac:dyDescent="0.25">
      <c r="A643" t="s">
        <v>116</v>
      </c>
      <c r="B643" t="s">
        <v>568</v>
      </c>
      <c r="C643" s="56">
        <v>1</v>
      </c>
      <c r="D643" s="55">
        <v>68582.14</v>
      </c>
    </row>
    <row r="644" spans="1:4" x14ac:dyDescent="0.25">
      <c r="B644" t="s">
        <v>569</v>
      </c>
      <c r="C644" s="56">
        <v>1</v>
      </c>
      <c r="D644" s="55">
        <v>85360.18</v>
      </c>
    </row>
    <row r="645" spans="1:4" x14ac:dyDescent="0.25">
      <c r="B645" t="s">
        <v>570</v>
      </c>
      <c r="C645" s="56">
        <v>1</v>
      </c>
      <c r="D645" s="55">
        <v>112107.92</v>
      </c>
    </row>
    <row r="646" spans="1:4" x14ac:dyDescent="0.25">
      <c r="B646" t="s">
        <v>191</v>
      </c>
      <c r="C646" s="56">
        <v>1</v>
      </c>
      <c r="D646" s="55">
        <v>125036.82999999999</v>
      </c>
    </row>
    <row r="647" spans="1:4" x14ac:dyDescent="0.25">
      <c r="B647" t="s">
        <v>195</v>
      </c>
      <c r="C647" s="56">
        <v>1.06</v>
      </c>
      <c r="D647" s="55">
        <v>104527.5</v>
      </c>
    </row>
    <row r="648" spans="1:4" x14ac:dyDescent="0.25">
      <c r="B648" t="s">
        <v>317</v>
      </c>
      <c r="C648" s="56">
        <v>1</v>
      </c>
      <c r="D648" s="55">
        <v>102088.51</v>
      </c>
    </row>
    <row r="649" spans="1:4" x14ac:dyDescent="0.25">
      <c r="B649" t="s">
        <v>571</v>
      </c>
      <c r="C649" s="56">
        <v>1</v>
      </c>
      <c r="D649" s="55">
        <v>107044.43</v>
      </c>
    </row>
    <row r="650" spans="1:4" x14ac:dyDescent="0.25">
      <c r="B650" t="s">
        <v>572</v>
      </c>
      <c r="C650" s="56">
        <v>1</v>
      </c>
      <c r="D650" s="55">
        <v>115373.03</v>
      </c>
    </row>
    <row r="651" spans="1:4" x14ac:dyDescent="0.25">
      <c r="B651" t="s">
        <v>207</v>
      </c>
      <c r="C651" s="56">
        <v>3.44</v>
      </c>
      <c r="D651" s="55">
        <v>317116.76</v>
      </c>
    </row>
    <row r="652" spans="1:4" x14ac:dyDescent="0.25">
      <c r="B652" t="s">
        <v>208</v>
      </c>
      <c r="C652" s="56">
        <v>0.86</v>
      </c>
      <c r="D652" s="55">
        <v>99220.81</v>
      </c>
    </row>
    <row r="653" spans="1:4" x14ac:dyDescent="0.25">
      <c r="B653" t="s">
        <v>210</v>
      </c>
      <c r="C653" s="56">
        <v>0.77</v>
      </c>
      <c r="D653" s="55">
        <v>78608.149999999994</v>
      </c>
    </row>
    <row r="654" spans="1:4" x14ac:dyDescent="0.25">
      <c r="B654" t="s">
        <v>573</v>
      </c>
      <c r="C654" s="56">
        <v>0.53</v>
      </c>
      <c r="D654" s="55">
        <v>63455.16</v>
      </c>
    </row>
    <row r="655" spans="1:4" x14ac:dyDescent="0.25">
      <c r="B655" t="s">
        <v>288</v>
      </c>
      <c r="C655" s="56">
        <v>1</v>
      </c>
      <c r="D655" s="55">
        <v>81428.34</v>
      </c>
    </row>
    <row r="656" spans="1:4" x14ac:dyDescent="0.25">
      <c r="B656" t="s">
        <v>240</v>
      </c>
      <c r="C656" s="56">
        <v>1</v>
      </c>
      <c r="D656" s="55">
        <v>57371.520000000004</v>
      </c>
    </row>
    <row r="657" spans="1:4" x14ac:dyDescent="0.25">
      <c r="B657" t="s">
        <v>574</v>
      </c>
      <c r="C657" s="56">
        <v>0.90000000000000013</v>
      </c>
      <c r="D657" s="55">
        <v>139887.91999999998</v>
      </c>
    </row>
    <row r="658" spans="1:4" x14ac:dyDescent="0.25">
      <c r="A658" t="s">
        <v>117</v>
      </c>
      <c r="B658" t="s">
        <v>575</v>
      </c>
      <c r="C658" s="56">
        <v>0.85</v>
      </c>
      <c r="D658" s="55">
        <v>106281.31</v>
      </c>
    </row>
    <row r="659" spans="1:4" x14ac:dyDescent="0.25">
      <c r="B659" t="s">
        <v>209</v>
      </c>
      <c r="C659" s="56">
        <v>1</v>
      </c>
      <c r="D659" s="55">
        <v>99115.12</v>
      </c>
    </row>
    <row r="660" spans="1:4" x14ac:dyDescent="0.25">
      <c r="B660" t="s">
        <v>270</v>
      </c>
      <c r="C660" s="56">
        <v>1</v>
      </c>
      <c r="D660" s="55">
        <v>61033.31</v>
      </c>
    </row>
    <row r="661" spans="1:4" x14ac:dyDescent="0.25">
      <c r="B661" t="s">
        <v>576</v>
      </c>
      <c r="C661" s="56">
        <v>0.6</v>
      </c>
      <c r="D661" s="55">
        <v>36620.03</v>
      </c>
    </row>
    <row r="662" spans="1:4" x14ac:dyDescent="0.25">
      <c r="B662" t="s">
        <v>577</v>
      </c>
      <c r="C662" s="56">
        <v>0.85</v>
      </c>
      <c r="D662" s="55">
        <v>149732.07999999999</v>
      </c>
    </row>
    <row r="663" spans="1:4" x14ac:dyDescent="0.25">
      <c r="A663" t="s">
        <v>118</v>
      </c>
      <c r="B663" t="s">
        <v>277</v>
      </c>
      <c r="C663" s="56">
        <v>7.0000000000000007E-2</v>
      </c>
      <c r="D663" s="55">
        <v>7269.41</v>
      </c>
    </row>
    <row r="664" spans="1:4" x14ac:dyDescent="0.25">
      <c r="B664" t="s">
        <v>439</v>
      </c>
      <c r="C664" s="56">
        <v>1</v>
      </c>
      <c r="D664" s="55">
        <v>94637.99</v>
      </c>
    </row>
    <row r="665" spans="1:4" x14ac:dyDescent="0.25">
      <c r="B665" t="s">
        <v>578</v>
      </c>
      <c r="C665" s="56">
        <v>3</v>
      </c>
      <c r="D665" s="55">
        <v>261399.52000000002</v>
      </c>
    </row>
    <row r="666" spans="1:4" x14ac:dyDescent="0.25">
      <c r="B666" t="s">
        <v>472</v>
      </c>
      <c r="C666" s="56">
        <v>10</v>
      </c>
      <c r="D666" s="55">
        <v>926469.35</v>
      </c>
    </row>
    <row r="667" spans="1:4" x14ac:dyDescent="0.25">
      <c r="B667" t="s">
        <v>579</v>
      </c>
      <c r="C667" s="56">
        <v>7</v>
      </c>
      <c r="D667" s="55">
        <v>691958.05999999994</v>
      </c>
    </row>
    <row r="668" spans="1:4" x14ac:dyDescent="0.25">
      <c r="B668" t="s">
        <v>580</v>
      </c>
      <c r="C668" s="56">
        <v>2</v>
      </c>
      <c r="D668" s="55">
        <v>241630.56</v>
      </c>
    </row>
    <row r="669" spans="1:4" x14ac:dyDescent="0.25">
      <c r="B669" t="s">
        <v>191</v>
      </c>
      <c r="C669" s="56">
        <v>3</v>
      </c>
      <c r="D669" s="55">
        <v>412621.83</v>
      </c>
    </row>
    <row r="670" spans="1:4" x14ac:dyDescent="0.25">
      <c r="B670" t="s">
        <v>581</v>
      </c>
      <c r="C670" s="56">
        <v>1</v>
      </c>
      <c r="D670" s="55">
        <v>112107.92</v>
      </c>
    </row>
    <row r="671" spans="1:4" x14ac:dyDescent="0.25">
      <c r="B671" t="s">
        <v>209</v>
      </c>
      <c r="C671" s="56">
        <v>1</v>
      </c>
      <c r="D671" s="55">
        <v>82470.94</v>
      </c>
    </row>
    <row r="672" spans="1:4" x14ac:dyDescent="0.25">
      <c r="B672" t="s">
        <v>214</v>
      </c>
      <c r="C672" s="56">
        <v>0.45</v>
      </c>
      <c r="D672" s="55">
        <v>53387.3</v>
      </c>
    </row>
    <row r="673" spans="1:4" x14ac:dyDescent="0.25">
      <c r="B673" t="s">
        <v>582</v>
      </c>
      <c r="C673" s="56">
        <v>1</v>
      </c>
      <c r="D673" s="55">
        <v>120815.28</v>
      </c>
    </row>
    <row r="674" spans="1:4" x14ac:dyDescent="0.25">
      <c r="B674" t="s">
        <v>233</v>
      </c>
      <c r="C674" s="56">
        <v>2</v>
      </c>
      <c r="D674" s="55">
        <v>122639.39</v>
      </c>
    </row>
    <row r="675" spans="1:4" x14ac:dyDescent="0.25">
      <c r="B675" t="s">
        <v>270</v>
      </c>
      <c r="C675" s="56">
        <v>1</v>
      </c>
      <c r="D675" s="55">
        <v>70141.97</v>
      </c>
    </row>
    <row r="676" spans="1:4" x14ac:dyDescent="0.25">
      <c r="B676" t="s">
        <v>527</v>
      </c>
      <c r="C676" s="56">
        <v>0.5</v>
      </c>
      <c r="D676" s="55">
        <v>54282.28</v>
      </c>
    </row>
    <row r="677" spans="1:4" x14ac:dyDescent="0.25">
      <c r="B677" t="s">
        <v>583</v>
      </c>
      <c r="C677" s="56">
        <v>1</v>
      </c>
      <c r="D677" s="55">
        <v>155431.03</v>
      </c>
    </row>
    <row r="678" spans="1:4" x14ac:dyDescent="0.25">
      <c r="A678" t="s">
        <v>119</v>
      </c>
      <c r="B678" t="s">
        <v>167</v>
      </c>
      <c r="C678" s="56">
        <v>7.0000000000000007E-2</v>
      </c>
      <c r="D678" s="55">
        <v>5547.77</v>
      </c>
    </row>
    <row r="679" spans="1:4" x14ac:dyDescent="0.25">
      <c r="B679" t="s">
        <v>277</v>
      </c>
      <c r="C679" s="56">
        <v>7.9999999999999988E-2</v>
      </c>
      <c r="D679" s="55">
        <v>9585.19</v>
      </c>
    </row>
    <row r="680" spans="1:4" x14ac:dyDescent="0.25">
      <c r="B680" t="s">
        <v>195</v>
      </c>
      <c r="C680" s="56">
        <v>0.18999999999999997</v>
      </c>
      <c r="D680" s="55">
        <v>19938.949999999997</v>
      </c>
    </row>
    <row r="681" spans="1:4" x14ac:dyDescent="0.25">
      <c r="B681" t="s">
        <v>573</v>
      </c>
      <c r="C681" s="56">
        <v>1.4700000000000004</v>
      </c>
      <c r="D681" s="55">
        <v>177086.83</v>
      </c>
    </row>
    <row r="682" spans="1:4" x14ac:dyDescent="0.25">
      <c r="B682" t="s">
        <v>574</v>
      </c>
      <c r="C682" s="56">
        <v>9.9999999999999992E-2</v>
      </c>
      <c r="D682" s="55">
        <v>15543.109999999997</v>
      </c>
    </row>
    <row r="683" spans="1:4" x14ac:dyDescent="0.25">
      <c r="B683" t="s">
        <v>295</v>
      </c>
      <c r="C683" s="56">
        <v>5.9999999999999991E-2</v>
      </c>
      <c r="D683" s="55">
        <v>11783</v>
      </c>
    </row>
    <row r="684" spans="1:4" x14ac:dyDescent="0.25">
      <c r="A684" t="s">
        <v>120</v>
      </c>
      <c r="B684" t="s">
        <v>584</v>
      </c>
      <c r="C684" s="56">
        <v>0.8</v>
      </c>
      <c r="D684" s="55">
        <v>109032.18</v>
      </c>
    </row>
    <row r="685" spans="1:4" x14ac:dyDescent="0.25">
      <c r="B685" t="s">
        <v>585</v>
      </c>
      <c r="C685" s="56">
        <v>0.2</v>
      </c>
      <c r="D685" s="55">
        <v>17752.82</v>
      </c>
    </row>
    <row r="686" spans="1:4" x14ac:dyDescent="0.25">
      <c r="B686" t="s">
        <v>269</v>
      </c>
      <c r="C686" s="56">
        <v>1</v>
      </c>
      <c r="D686" s="55">
        <v>75164.98</v>
      </c>
    </row>
    <row r="687" spans="1:4" x14ac:dyDescent="0.25">
      <c r="B687" t="s">
        <v>259</v>
      </c>
      <c r="C687" s="56">
        <v>0.05</v>
      </c>
      <c r="D687" s="55">
        <v>3051.67</v>
      </c>
    </row>
    <row r="688" spans="1:4" x14ac:dyDescent="0.25">
      <c r="B688" t="s">
        <v>295</v>
      </c>
      <c r="C688" s="56">
        <v>0.05</v>
      </c>
      <c r="D688" s="55">
        <v>10122.85</v>
      </c>
    </row>
    <row r="689" spans="1:4" x14ac:dyDescent="0.25">
      <c r="A689" t="s">
        <v>121</v>
      </c>
      <c r="B689" t="s">
        <v>584</v>
      </c>
      <c r="C689" s="56">
        <v>0.2</v>
      </c>
      <c r="D689" s="55">
        <v>27258.05</v>
      </c>
    </row>
    <row r="690" spans="1:4" x14ac:dyDescent="0.25">
      <c r="B690" t="s">
        <v>585</v>
      </c>
      <c r="C690" s="56">
        <v>0.8</v>
      </c>
      <c r="D690" s="55">
        <v>71011.259999999995</v>
      </c>
    </row>
    <row r="691" spans="1:4" x14ac:dyDescent="0.25">
      <c r="B691" t="s">
        <v>295</v>
      </c>
      <c r="C691" s="56">
        <v>0.05</v>
      </c>
      <c r="D691" s="55">
        <v>10122.85</v>
      </c>
    </row>
    <row r="692" spans="1:4" x14ac:dyDescent="0.25">
      <c r="A692" t="s">
        <v>122</v>
      </c>
      <c r="B692" t="s">
        <v>146</v>
      </c>
      <c r="C692" s="56">
        <v>5</v>
      </c>
      <c r="D692" s="55">
        <v>310602.14</v>
      </c>
    </row>
    <row r="693" spans="1:4" x14ac:dyDescent="0.25">
      <c r="B693" t="s">
        <v>151</v>
      </c>
      <c r="C693" s="56">
        <v>2</v>
      </c>
      <c r="D693" s="55">
        <v>124560.64</v>
      </c>
    </row>
    <row r="694" spans="1:4" x14ac:dyDescent="0.25">
      <c r="B694" t="s">
        <v>155</v>
      </c>
      <c r="C694" s="56">
        <v>1</v>
      </c>
      <c r="D694" s="55">
        <v>69875.98</v>
      </c>
    </row>
    <row r="695" spans="1:4" x14ac:dyDescent="0.25">
      <c r="B695" t="s">
        <v>586</v>
      </c>
      <c r="C695" s="56">
        <v>4</v>
      </c>
      <c r="D695" s="55">
        <v>272615.73</v>
      </c>
    </row>
    <row r="696" spans="1:4" x14ac:dyDescent="0.25">
      <c r="B696" t="s">
        <v>587</v>
      </c>
      <c r="C696" s="56">
        <v>4</v>
      </c>
      <c r="D696" s="55">
        <v>276915.66000000003</v>
      </c>
    </row>
    <row r="697" spans="1:4" x14ac:dyDescent="0.25">
      <c r="B697" t="s">
        <v>588</v>
      </c>
      <c r="C697" s="56">
        <v>6</v>
      </c>
      <c r="D697" s="55">
        <v>366300.47</v>
      </c>
    </row>
    <row r="698" spans="1:4" x14ac:dyDescent="0.25">
      <c r="B698" t="s">
        <v>589</v>
      </c>
      <c r="C698" s="56">
        <v>1</v>
      </c>
      <c r="D698" s="55">
        <v>68316.429999999993</v>
      </c>
    </row>
    <row r="699" spans="1:4" x14ac:dyDescent="0.25">
      <c r="B699" t="s">
        <v>590</v>
      </c>
      <c r="C699" s="56">
        <v>1</v>
      </c>
      <c r="D699" s="55">
        <v>79308.47</v>
      </c>
    </row>
    <row r="700" spans="1:4" x14ac:dyDescent="0.25">
      <c r="B700" t="s">
        <v>157</v>
      </c>
      <c r="C700" s="56">
        <v>2</v>
      </c>
      <c r="D700" s="55">
        <v>146458.54999999999</v>
      </c>
    </row>
    <row r="701" spans="1:4" x14ac:dyDescent="0.25">
      <c r="B701" t="s">
        <v>158</v>
      </c>
      <c r="C701" s="56">
        <v>1</v>
      </c>
      <c r="D701" s="55">
        <v>71685.05</v>
      </c>
    </row>
    <row r="702" spans="1:4" x14ac:dyDescent="0.25">
      <c r="B702" t="s">
        <v>591</v>
      </c>
      <c r="C702" s="56">
        <v>0.5</v>
      </c>
      <c r="D702" s="55">
        <v>54599.7</v>
      </c>
    </row>
    <row r="703" spans="1:4" x14ac:dyDescent="0.25">
      <c r="B703" t="s">
        <v>592</v>
      </c>
      <c r="C703" s="56">
        <v>0.5</v>
      </c>
      <c r="D703" s="55">
        <v>64699.97</v>
      </c>
    </row>
    <row r="704" spans="1:4" x14ac:dyDescent="0.25">
      <c r="B704" t="s">
        <v>593</v>
      </c>
      <c r="C704" s="56">
        <v>1</v>
      </c>
      <c r="D704" s="55">
        <v>78448.600000000006</v>
      </c>
    </row>
    <row r="705" spans="2:4" x14ac:dyDescent="0.25">
      <c r="B705" t="s">
        <v>594</v>
      </c>
      <c r="C705" s="56">
        <v>1</v>
      </c>
      <c r="D705" s="55">
        <v>91542.89</v>
      </c>
    </row>
    <row r="706" spans="2:4" x14ac:dyDescent="0.25">
      <c r="B706" t="s">
        <v>595</v>
      </c>
      <c r="C706" s="56">
        <v>1</v>
      </c>
      <c r="D706" s="55">
        <v>80751.78</v>
      </c>
    </row>
    <row r="707" spans="2:4" x14ac:dyDescent="0.25">
      <c r="B707" t="s">
        <v>596</v>
      </c>
      <c r="C707" s="56">
        <v>1</v>
      </c>
      <c r="D707" s="55">
        <v>92861.3</v>
      </c>
    </row>
    <row r="708" spans="2:4" x14ac:dyDescent="0.25">
      <c r="B708" t="s">
        <v>471</v>
      </c>
      <c r="C708" s="56">
        <v>1</v>
      </c>
      <c r="D708" s="55">
        <v>78254.02</v>
      </c>
    </row>
    <row r="709" spans="2:4" x14ac:dyDescent="0.25">
      <c r="B709" t="s">
        <v>597</v>
      </c>
      <c r="C709" s="56">
        <v>1</v>
      </c>
      <c r="D709" s="55">
        <v>88521.51</v>
      </c>
    </row>
    <row r="710" spans="2:4" x14ac:dyDescent="0.25">
      <c r="B710" t="s">
        <v>202</v>
      </c>
      <c r="C710" s="56">
        <v>1</v>
      </c>
      <c r="D710" s="55">
        <v>110017.82</v>
      </c>
    </row>
    <row r="711" spans="2:4" x14ac:dyDescent="0.25">
      <c r="B711" t="s">
        <v>598</v>
      </c>
      <c r="C711" s="56">
        <v>1</v>
      </c>
      <c r="D711" s="55">
        <v>90156.51</v>
      </c>
    </row>
    <row r="712" spans="2:4" x14ac:dyDescent="0.25">
      <c r="B712" t="s">
        <v>599</v>
      </c>
      <c r="C712" s="56">
        <v>2</v>
      </c>
      <c r="D712" s="55">
        <v>243890.08000000002</v>
      </c>
    </row>
    <row r="713" spans="2:4" x14ac:dyDescent="0.25">
      <c r="B713" t="s">
        <v>600</v>
      </c>
      <c r="C713" s="56">
        <v>1</v>
      </c>
      <c r="D713" s="55">
        <v>111008.95</v>
      </c>
    </row>
    <row r="714" spans="2:4" x14ac:dyDescent="0.25">
      <c r="B714" t="s">
        <v>601</v>
      </c>
      <c r="C714" s="56">
        <v>1</v>
      </c>
      <c r="D714" s="55">
        <v>84332.05</v>
      </c>
    </row>
    <row r="715" spans="2:4" x14ac:dyDescent="0.25">
      <c r="B715" t="s">
        <v>602</v>
      </c>
      <c r="C715" s="56">
        <v>1</v>
      </c>
      <c r="D715" s="55">
        <v>100975.37</v>
      </c>
    </row>
    <row r="716" spans="2:4" x14ac:dyDescent="0.25">
      <c r="B716" t="s">
        <v>603</v>
      </c>
      <c r="C716" s="56">
        <v>2</v>
      </c>
      <c r="D716" s="55">
        <v>137594.78</v>
      </c>
    </row>
    <row r="717" spans="2:4" x14ac:dyDescent="0.25">
      <c r="B717" t="s">
        <v>604</v>
      </c>
      <c r="C717" s="56">
        <v>1</v>
      </c>
      <c r="D717" s="55">
        <v>101735.77</v>
      </c>
    </row>
    <row r="718" spans="2:4" x14ac:dyDescent="0.25">
      <c r="B718" t="s">
        <v>446</v>
      </c>
      <c r="C718" s="56">
        <v>2</v>
      </c>
      <c r="D718" s="55">
        <v>132840.37</v>
      </c>
    </row>
    <row r="719" spans="2:4" x14ac:dyDescent="0.25">
      <c r="B719" t="s">
        <v>269</v>
      </c>
      <c r="C719" s="56">
        <v>1</v>
      </c>
      <c r="D719" s="55">
        <v>72127.12</v>
      </c>
    </row>
    <row r="720" spans="2:4" x14ac:dyDescent="0.25">
      <c r="B720" t="s">
        <v>233</v>
      </c>
      <c r="C720" s="56">
        <v>2</v>
      </c>
      <c r="D720" s="55">
        <v>122029.04000000001</v>
      </c>
    </row>
    <row r="721" spans="1:4" x14ac:dyDescent="0.25">
      <c r="B721" t="s">
        <v>605</v>
      </c>
      <c r="C721" s="56">
        <v>1</v>
      </c>
      <c r="D721" s="55">
        <v>72195.929999999993</v>
      </c>
    </row>
    <row r="722" spans="1:4" x14ac:dyDescent="0.25">
      <c r="B722" t="s">
        <v>606</v>
      </c>
      <c r="C722" s="56">
        <v>3</v>
      </c>
      <c r="D722" s="55">
        <v>208708.22</v>
      </c>
    </row>
    <row r="723" spans="1:4" x14ac:dyDescent="0.25">
      <c r="B723" t="s">
        <v>607</v>
      </c>
      <c r="C723" s="56">
        <v>1</v>
      </c>
      <c r="D723" s="55">
        <v>51607.75</v>
      </c>
    </row>
    <row r="724" spans="1:4" x14ac:dyDescent="0.25">
      <c r="B724" t="s">
        <v>608</v>
      </c>
      <c r="C724" s="56">
        <v>1</v>
      </c>
      <c r="D724" s="55">
        <v>155431.03</v>
      </c>
    </row>
    <row r="725" spans="1:4" x14ac:dyDescent="0.25">
      <c r="A725" t="s">
        <v>123</v>
      </c>
      <c r="B725" t="s">
        <v>609</v>
      </c>
      <c r="C725" s="56">
        <v>2</v>
      </c>
      <c r="D725" s="55">
        <v>140156.44</v>
      </c>
    </row>
    <row r="726" spans="1:4" x14ac:dyDescent="0.25">
      <c r="B726" t="s">
        <v>610</v>
      </c>
      <c r="C726" s="56">
        <v>1</v>
      </c>
      <c r="D726" s="55">
        <v>80034.75</v>
      </c>
    </row>
    <row r="727" spans="1:4" x14ac:dyDescent="0.25">
      <c r="B727" t="s">
        <v>611</v>
      </c>
      <c r="C727" s="56">
        <v>1</v>
      </c>
      <c r="D727" s="55">
        <v>82992.240000000005</v>
      </c>
    </row>
    <row r="728" spans="1:4" x14ac:dyDescent="0.25">
      <c r="B728" t="s">
        <v>157</v>
      </c>
      <c r="C728" s="56">
        <v>1</v>
      </c>
      <c r="D728" s="55">
        <v>80034.75</v>
      </c>
    </row>
    <row r="729" spans="1:4" x14ac:dyDescent="0.25">
      <c r="B729" t="s">
        <v>502</v>
      </c>
      <c r="C729" s="56">
        <v>1</v>
      </c>
      <c r="D729" s="55">
        <v>77871.790000000008</v>
      </c>
    </row>
    <row r="730" spans="1:4" x14ac:dyDescent="0.25">
      <c r="B730" t="s">
        <v>162</v>
      </c>
      <c r="C730" s="56">
        <v>0</v>
      </c>
      <c r="D730" s="55">
        <v>0</v>
      </c>
    </row>
    <row r="731" spans="1:4" x14ac:dyDescent="0.25">
      <c r="B731" t="s">
        <v>187</v>
      </c>
      <c r="C731" s="56">
        <v>1</v>
      </c>
      <c r="D731" s="55">
        <v>68169.84</v>
      </c>
    </row>
    <row r="732" spans="1:4" x14ac:dyDescent="0.25">
      <c r="B732" t="s">
        <v>519</v>
      </c>
      <c r="C732" s="56">
        <v>0</v>
      </c>
      <c r="D732" s="55">
        <v>0</v>
      </c>
    </row>
    <row r="733" spans="1:4" x14ac:dyDescent="0.25">
      <c r="B733" t="s">
        <v>612</v>
      </c>
      <c r="C733" s="56">
        <v>1</v>
      </c>
      <c r="D733" s="55">
        <v>84129.39</v>
      </c>
    </row>
    <row r="734" spans="1:4" x14ac:dyDescent="0.25">
      <c r="B734" t="s">
        <v>259</v>
      </c>
      <c r="C734" s="56">
        <v>2</v>
      </c>
      <c r="D734" s="55">
        <v>115175.56</v>
      </c>
    </row>
    <row r="735" spans="1:4" x14ac:dyDescent="0.25">
      <c r="A735" t="s">
        <v>124</v>
      </c>
      <c r="B735" t="s">
        <v>448</v>
      </c>
      <c r="C735" s="56">
        <v>1</v>
      </c>
      <c r="D735" s="55">
        <v>64700.02</v>
      </c>
    </row>
    <row r="736" spans="1:4" x14ac:dyDescent="0.25">
      <c r="B736" t="s">
        <v>146</v>
      </c>
      <c r="C736" s="56">
        <v>1</v>
      </c>
      <c r="D736" s="55">
        <v>57919.7</v>
      </c>
    </row>
    <row r="737" spans="2:4" x14ac:dyDescent="0.25">
      <c r="B737" t="s">
        <v>156</v>
      </c>
      <c r="C737" s="56">
        <v>1</v>
      </c>
      <c r="D737" s="55">
        <v>84614.24</v>
      </c>
    </row>
    <row r="738" spans="2:4" x14ac:dyDescent="0.25">
      <c r="B738" t="s">
        <v>157</v>
      </c>
      <c r="C738" s="56">
        <v>0.15</v>
      </c>
      <c r="D738" s="55">
        <v>11139.96</v>
      </c>
    </row>
    <row r="739" spans="2:4" x14ac:dyDescent="0.25">
      <c r="B739" t="s">
        <v>613</v>
      </c>
      <c r="C739" s="56">
        <v>8</v>
      </c>
      <c r="D739" s="55">
        <v>441128.75000000006</v>
      </c>
    </row>
    <row r="740" spans="2:4" x14ac:dyDescent="0.25">
      <c r="B740" t="s">
        <v>362</v>
      </c>
      <c r="C740" s="56">
        <v>2</v>
      </c>
      <c r="D740" s="55">
        <v>142571.81</v>
      </c>
    </row>
    <row r="741" spans="2:4" x14ac:dyDescent="0.25">
      <c r="B741" t="s">
        <v>363</v>
      </c>
      <c r="C741" s="56">
        <v>30</v>
      </c>
      <c r="D741" s="55">
        <v>2077383.7199999993</v>
      </c>
    </row>
    <row r="742" spans="2:4" x14ac:dyDescent="0.25">
      <c r="B742" t="s">
        <v>614</v>
      </c>
      <c r="C742" s="56">
        <v>3</v>
      </c>
      <c r="D742" s="55">
        <v>217205.96000000002</v>
      </c>
    </row>
    <row r="743" spans="2:4" x14ac:dyDescent="0.25">
      <c r="B743" t="s">
        <v>615</v>
      </c>
      <c r="C743" s="56">
        <v>2</v>
      </c>
      <c r="D743" s="55">
        <v>151287.54999999999</v>
      </c>
    </row>
    <row r="744" spans="2:4" x14ac:dyDescent="0.25">
      <c r="B744" t="s">
        <v>616</v>
      </c>
      <c r="C744" s="56">
        <v>9</v>
      </c>
      <c r="D744" s="55">
        <v>593778.01</v>
      </c>
    </row>
    <row r="745" spans="2:4" x14ac:dyDescent="0.25">
      <c r="B745" t="s">
        <v>617</v>
      </c>
      <c r="C745" s="56">
        <v>1</v>
      </c>
      <c r="D745" s="55">
        <v>80755.83</v>
      </c>
    </row>
    <row r="746" spans="2:4" x14ac:dyDescent="0.25">
      <c r="B746" t="s">
        <v>618</v>
      </c>
      <c r="C746" s="56">
        <v>4</v>
      </c>
      <c r="D746" s="55">
        <v>289106.41000000003</v>
      </c>
    </row>
    <row r="747" spans="2:4" x14ac:dyDescent="0.25">
      <c r="B747" t="s">
        <v>619</v>
      </c>
      <c r="C747" s="56">
        <v>4</v>
      </c>
      <c r="D747" s="55">
        <v>272104.84999999998</v>
      </c>
    </row>
    <row r="748" spans="2:4" x14ac:dyDescent="0.25">
      <c r="B748" t="s">
        <v>620</v>
      </c>
      <c r="C748" s="56">
        <v>1</v>
      </c>
      <c r="D748" s="55">
        <v>76514.34</v>
      </c>
    </row>
    <row r="749" spans="2:4" x14ac:dyDescent="0.25">
      <c r="B749" t="s">
        <v>621</v>
      </c>
      <c r="C749" s="56">
        <v>13.05</v>
      </c>
      <c r="D749" s="55">
        <v>771357.93</v>
      </c>
    </row>
    <row r="750" spans="2:4" x14ac:dyDescent="0.25">
      <c r="B750" t="s">
        <v>622</v>
      </c>
      <c r="C750" s="56">
        <v>0.8</v>
      </c>
      <c r="D750" s="55">
        <v>61262.12</v>
      </c>
    </row>
    <row r="751" spans="2:4" x14ac:dyDescent="0.25">
      <c r="B751" t="s">
        <v>569</v>
      </c>
      <c r="C751" s="56">
        <v>1</v>
      </c>
      <c r="D751" s="55">
        <v>71820.649999999994</v>
      </c>
    </row>
    <row r="752" spans="2:4" x14ac:dyDescent="0.25">
      <c r="B752" t="s">
        <v>623</v>
      </c>
      <c r="C752" s="56">
        <v>1</v>
      </c>
      <c r="D752" s="55">
        <v>59185.79</v>
      </c>
    </row>
    <row r="753" spans="2:4" x14ac:dyDescent="0.25">
      <c r="B753" t="s">
        <v>624</v>
      </c>
      <c r="C753" s="56">
        <v>4.6500000000000004</v>
      </c>
      <c r="D753" s="55">
        <v>254131.72999999998</v>
      </c>
    </row>
    <row r="754" spans="2:4" x14ac:dyDescent="0.25">
      <c r="B754" t="s">
        <v>453</v>
      </c>
      <c r="C754" s="56">
        <v>0.17</v>
      </c>
      <c r="D754" s="55">
        <v>12233.69</v>
      </c>
    </row>
    <row r="755" spans="2:4" x14ac:dyDescent="0.25">
      <c r="B755" t="s">
        <v>366</v>
      </c>
      <c r="C755" s="56">
        <v>1</v>
      </c>
      <c r="D755" s="55">
        <v>82470.94</v>
      </c>
    </row>
    <row r="756" spans="2:4" x14ac:dyDescent="0.25">
      <c r="B756" t="s">
        <v>185</v>
      </c>
      <c r="C756" s="56">
        <v>1</v>
      </c>
      <c r="D756" s="55">
        <v>121903.56</v>
      </c>
    </row>
    <row r="757" spans="2:4" x14ac:dyDescent="0.25">
      <c r="B757" t="s">
        <v>625</v>
      </c>
      <c r="C757" s="56">
        <v>1</v>
      </c>
      <c r="D757" s="55">
        <v>92861.3</v>
      </c>
    </row>
    <row r="758" spans="2:4" x14ac:dyDescent="0.25">
      <c r="B758" t="s">
        <v>626</v>
      </c>
      <c r="C758" s="56">
        <v>1</v>
      </c>
      <c r="D758" s="55">
        <v>81408.11</v>
      </c>
    </row>
    <row r="759" spans="2:4" x14ac:dyDescent="0.25">
      <c r="B759" t="s">
        <v>368</v>
      </c>
      <c r="C759" s="56">
        <v>1</v>
      </c>
      <c r="D759" s="55">
        <v>95658.32</v>
      </c>
    </row>
    <row r="760" spans="2:4" x14ac:dyDescent="0.25">
      <c r="B760" t="s">
        <v>627</v>
      </c>
      <c r="C760" s="56">
        <v>1</v>
      </c>
      <c r="D760" s="55">
        <v>87731.03</v>
      </c>
    </row>
    <row r="761" spans="2:4" x14ac:dyDescent="0.25">
      <c r="B761" t="s">
        <v>419</v>
      </c>
      <c r="C761" s="56">
        <v>0.1</v>
      </c>
      <c r="D761" s="55">
        <v>10902.67</v>
      </c>
    </row>
    <row r="762" spans="2:4" x14ac:dyDescent="0.25">
      <c r="B762" t="s">
        <v>628</v>
      </c>
      <c r="C762" s="56">
        <v>1</v>
      </c>
      <c r="D762" s="55">
        <v>105994.61</v>
      </c>
    </row>
    <row r="763" spans="2:4" x14ac:dyDescent="0.25">
      <c r="B763" t="s">
        <v>629</v>
      </c>
      <c r="C763" s="56">
        <v>1</v>
      </c>
      <c r="D763" s="55">
        <v>138790.9</v>
      </c>
    </row>
    <row r="764" spans="2:4" x14ac:dyDescent="0.25">
      <c r="B764" t="s">
        <v>201</v>
      </c>
      <c r="C764" s="56">
        <v>0.09</v>
      </c>
      <c r="D764" s="55">
        <v>8366.7999999999993</v>
      </c>
    </row>
    <row r="765" spans="2:4" x14ac:dyDescent="0.25">
      <c r="B765" t="s">
        <v>630</v>
      </c>
      <c r="C765" s="56">
        <v>1</v>
      </c>
      <c r="D765" s="55">
        <v>102088.51</v>
      </c>
    </row>
    <row r="766" spans="2:4" x14ac:dyDescent="0.25">
      <c r="B766" t="s">
        <v>268</v>
      </c>
      <c r="C766" s="56">
        <v>1</v>
      </c>
      <c r="D766" s="55">
        <v>92861.3</v>
      </c>
    </row>
    <row r="767" spans="2:4" x14ac:dyDescent="0.25">
      <c r="B767" t="s">
        <v>238</v>
      </c>
      <c r="C767" s="56">
        <v>1</v>
      </c>
      <c r="D767" s="55">
        <v>65883.13</v>
      </c>
    </row>
    <row r="768" spans="2:4" x14ac:dyDescent="0.25">
      <c r="B768" t="s">
        <v>631</v>
      </c>
      <c r="C768" s="56">
        <v>1</v>
      </c>
      <c r="D768" s="55">
        <v>95658.32</v>
      </c>
    </row>
    <row r="769" spans="1:4" x14ac:dyDescent="0.25">
      <c r="B769" t="s">
        <v>289</v>
      </c>
      <c r="C769" s="56">
        <v>0</v>
      </c>
      <c r="D769" s="55">
        <v>0</v>
      </c>
    </row>
    <row r="770" spans="1:4" x14ac:dyDescent="0.25">
      <c r="B770" t="s">
        <v>233</v>
      </c>
      <c r="C770" s="56">
        <v>3</v>
      </c>
      <c r="D770" s="55">
        <v>191804.40999999997</v>
      </c>
    </row>
    <row r="771" spans="1:4" x14ac:dyDescent="0.25">
      <c r="B771" t="s">
        <v>632</v>
      </c>
      <c r="C771" s="56">
        <v>0</v>
      </c>
      <c r="D771" s="55">
        <v>0</v>
      </c>
    </row>
    <row r="772" spans="1:4" x14ac:dyDescent="0.25">
      <c r="B772" t="s">
        <v>382</v>
      </c>
      <c r="C772" s="56">
        <v>2</v>
      </c>
      <c r="D772" s="55">
        <v>123821.34</v>
      </c>
    </row>
    <row r="773" spans="1:4" x14ac:dyDescent="0.25">
      <c r="B773" t="s">
        <v>633</v>
      </c>
      <c r="C773" s="56">
        <v>1</v>
      </c>
      <c r="D773" s="55">
        <v>83669.66</v>
      </c>
    </row>
    <row r="774" spans="1:4" x14ac:dyDescent="0.25">
      <c r="B774" t="s">
        <v>634</v>
      </c>
      <c r="C774" s="56">
        <v>1</v>
      </c>
      <c r="D774" s="55">
        <v>51607.77</v>
      </c>
    </row>
    <row r="775" spans="1:4" x14ac:dyDescent="0.25">
      <c r="B775" t="s">
        <v>259</v>
      </c>
      <c r="C775" s="56">
        <v>3.46</v>
      </c>
      <c r="D775" s="55">
        <v>222132.31</v>
      </c>
    </row>
    <row r="776" spans="1:4" x14ac:dyDescent="0.25">
      <c r="B776" t="s">
        <v>528</v>
      </c>
      <c r="C776" s="56">
        <v>0.8</v>
      </c>
      <c r="D776" s="55">
        <v>42165.82</v>
      </c>
    </row>
    <row r="777" spans="1:4" x14ac:dyDescent="0.25">
      <c r="B777" t="s">
        <v>635</v>
      </c>
      <c r="C777" s="56">
        <v>0</v>
      </c>
      <c r="D777" s="55">
        <v>0</v>
      </c>
    </row>
    <row r="778" spans="1:4" x14ac:dyDescent="0.25">
      <c r="B778" t="s">
        <v>462</v>
      </c>
      <c r="C778" s="56">
        <v>0</v>
      </c>
      <c r="D778" s="55">
        <v>0</v>
      </c>
    </row>
    <row r="779" spans="1:4" x14ac:dyDescent="0.25">
      <c r="A779" t="s">
        <v>125</v>
      </c>
      <c r="B779" t="s">
        <v>136</v>
      </c>
      <c r="C779" s="56">
        <v>0.15</v>
      </c>
      <c r="D779" s="55">
        <v>11252.079999999998</v>
      </c>
    </row>
    <row r="780" spans="1:4" x14ac:dyDescent="0.25">
      <c r="B780" t="s">
        <v>137</v>
      </c>
      <c r="C780" s="56">
        <v>0.15</v>
      </c>
      <c r="D780" s="55">
        <v>12954.789999999999</v>
      </c>
    </row>
    <row r="781" spans="1:4" x14ac:dyDescent="0.25">
      <c r="B781" t="s">
        <v>636</v>
      </c>
      <c r="C781" s="56">
        <v>1.5</v>
      </c>
      <c r="D781" s="55">
        <v>110658.67</v>
      </c>
    </row>
    <row r="782" spans="1:4" x14ac:dyDescent="0.25">
      <c r="B782" t="s">
        <v>391</v>
      </c>
      <c r="C782" s="56">
        <v>0.53</v>
      </c>
      <c r="D782" s="55">
        <v>44391.199999999997</v>
      </c>
    </row>
    <row r="783" spans="1:4" x14ac:dyDescent="0.25">
      <c r="B783" t="s">
        <v>392</v>
      </c>
      <c r="C783" s="56">
        <v>10.74</v>
      </c>
      <c r="D783" s="55">
        <v>666363.08000000019</v>
      </c>
    </row>
    <row r="784" spans="1:4" x14ac:dyDescent="0.25">
      <c r="B784" t="s">
        <v>139</v>
      </c>
      <c r="C784" s="56">
        <v>1.97</v>
      </c>
      <c r="D784" s="55">
        <v>111273.4</v>
      </c>
    </row>
    <row r="785" spans="2:4" x14ac:dyDescent="0.25">
      <c r="B785" t="s">
        <v>140</v>
      </c>
      <c r="C785" s="56">
        <v>1.32</v>
      </c>
      <c r="D785" s="55">
        <v>96035.14</v>
      </c>
    </row>
    <row r="786" spans="2:4" x14ac:dyDescent="0.25">
      <c r="B786" t="s">
        <v>393</v>
      </c>
      <c r="C786" s="56">
        <v>1.74</v>
      </c>
      <c r="D786" s="55">
        <v>96567.45</v>
      </c>
    </row>
    <row r="787" spans="2:4" x14ac:dyDescent="0.25">
      <c r="B787" t="s">
        <v>141</v>
      </c>
      <c r="C787" s="56">
        <v>0.03</v>
      </c>
      <c r="D787" s="55">
        <v>2793.29</v>
      </c>
    </row>
    <row r="788" spans="2:4" x14ac:dyDescent="0.25">
      <c r="B788" t="s">
        <v>394</v>
      </c>
      <c r="C788" s="56">
        <v>2.1100000000000003</v>
      </c>
      <c r="D788" s="55">
        <v>154225.81</v>
      </c>
    </row>
    <row r="789" spans="2:4" x14ac:dyDescent="0.25">
      <c r="B789" t="s">
        <v>395</v>
      </c>
      <c r="C789" s="56">
        <v>6.6800000000000006</v>
      </c>
      <c r="D789" s="55">
        <v>501059.70000000007</v>
      </c>
    </row>
    <row r="790" spans="2:4" x14ac:dyDescent="0.25">
      <c r="B790" t="s">
        <v>396</v>
      </c>
      <c r="C790" s="56">
        <v>2.25</v>
      </c>
      <c r="D790" s="55">
        <v>164186.01999999999</v>
      </c>
    </row>
    <row r="791" spans="2:4" x14ac:dyDescent="0.25">
      <c r="B791" t="s">
        <v>142</v>
      </c>
      <c r="C791" s="56">
        <v>1.44</v>
      </c>
      <c r="D791" s="55">
        <v>101532.68</v>
      </c>
    </row>
    <row r="792" spans="2:4" x14ac:dyDescent="0.25">
      <c r="B792" t="s">
        <v>397</v>
      </c>
      <c r="C792" s="56">
        <v>0.36</v>
      </c>
      <c r="D792" s="55">
        <v>27729.600000000002</v>
      </c>
    </row>
    <row r="793" spans="2:4" x14ac:dyDescent="0.25">
      <c r="B793" t="s">
        <v>143</v>
      </c>
      <c r="C793" s="56">
        <v>0.73</v>
      </c>
      <c r="D793" s="55">
        <v>53345.770000000004</v>
      </c>
    </row>
    <row r="794" spans="2:4" x14ac:dyDescent="0.25">
      <c r="B794" t="s">
        <v>398</v>
      </c>
      <c r="C794" s="56">
        <v>0</v>
      </c>
      <c r="D794" s="55">
        <v>0</v>
      </c>
    </row>
    <row r="795" spans="2:4" x14ac:dyDescent="0.25">
      <c r="B795" t="s">
        <v>147</v>
      </c>
      <c r="C795" s="56">
        <v>0.26</v>
      </c>
      <c r="D795" s="55">
        <v>22840.059999999998</v>
      </c>
    </row>
    <row r="796" spans="2:4" x14ac:dyDescent="0.25">
      <c r="B796" t="s">
        <v>148</v>
      </c>
      <c r="C796" s="56">
        <v>0.15</v>
      </c>
      <c r="D796" s="55">
        <v>15092.66</v>
      </c>
    </row>
    <row r="797" spans="2:4" x14ac:dyDescent="0.25">
      <c r="B797" t="s">
        <v>157</v>
      </c>
      <c r="C797" s="56">
        <v>0.53</v>
      </c>
      <c r="D797" s="55">
        <v>34291.01</v>
      </c>
    </row>
    <row r="798" spans="2:4" x14ac:dyDescent="0.25">
      <c r="B798" t="s">
        <v>275</v>
      </c>
      <c r="C798" s="56">
        <v>0.32</v>
      </c>
      <c r="D798" s="55">
        <v>29715.62</v>
      </c>
    </row>
    <row r="799" spans="2:4" x14ac:dyDescent="0.25">
      <c r="B799" t="s">
        <v>276</v>
      </c>
      <c r="C799" s="56">
        <v>0.25</v>
      </c>
      <c r="D799" s="55">
        <v>26265.47</v>
      </c>
    </row>
    <row r="800" spans="2:4" x14ac:dyDescent="0.25">
      <c r="B800" t="s">
        <v>180</v>
      </c>
      <c r="C800" s="56">
        <v>0.66</v>
      </c>
      <c r="D800" s="55">
        <v>101491.62999999999</v>
      </c>
    </row>
    <row r="801" spans="2:4" x14ac:dyDescent="0.25">
      <c r="B801" t="s">
        <v>182</v>
      </c>
      <c r="C801" s="56">
        <v>0.15000000000000002</v>
      </c>
      <c r="D801" s="55">
        <v>10912.4</v>
      </c>
    </row>
    <row r="802" spans="2:4" x14ac:dyDescent="0.25">
      <c r="B802" t="s">
        <v>183</v>
      </c>
      <c r="C802" s="56">
        <v>0.35</v>
      </c>
      <c r="D802" s="55">
        <v>35025.85</v>
      </c>
    </row>
    <row r="803" spans="2:4" x14ac:dyDescent="0.25">
      <c r="B803" t="s">
        <v>184</v>
      </c>
      <c r="C803" s="56">
        <v>0.28000000000000003</v>
      </c>
      <c r="D803" s="55">
        <v>28074.34</v>
      </c>
    </row>
    <row r="804" spans="2:4" x14ac:dyDescent="0.25">
      <c r="B804" t="s">
        <v>185</v>
      </c>
      <c r="C804" s="56">
        <v>0.93000000000000016</v>
      </c>
      <c r="D804" s="55">
        <v>106219.43</v>
      </c>
    </row>
    <row r="805" spans="2:4" x14ac:dyDescent="0.25">
      <c r="B805" t="s">
        <v>188</v>
      </c>
      <c r="C805" s="56">
        <v>0.1</v>
      </c>
      <c r="D805" s="55">
        <v>11537.3</v>
      </c>
    </row>
    <row r="806" spans="2:4" x14ac:dyDescent="0.25">
      <c r="B806" t="s">
        <v>192</v>
      </c>
      <c r="C806" s="56">
        <v>0.75</v>
      </c>
      <c r="D806" s="55">
        <v>105031.03</v>
      </c>
    </row>
    <row r="807" spans="2:4" x14ac:dyDescent="0.25">
      <c r="B807" t="s">
        <v>193</v>
      </c>
      <c r="C807" s="56">
        <v>0.09</v>
      </c>
      <c r="D807" s="55">
        <v>13221.65</v>
      </c>
    </row>
    <row r="808" spans="2:4" x14ac:dyDescent="0.25">
      <c r="B808" t="s">
        <v>401</v>
      </c>
      <c r="C808" s="56">
        <v>0</v>
      </c>
      <c r="D808" s="55">
        <v>0</v>
      </c>
    </row>
    <row r="809" spans="2:4" x14ac:dyDescent="0.25">
      <c r="B809" t="s">
        <v>194</v>
      </c>
      <c r="C809" s="56">
        <v>0.85000000000000009</v>
      </c>
      <c r="D809" s="55">
        <v>79370.69</v>
      </c>
    </row>
    <row r="810" spans="2:4" x14ac:dyDescent="0.25">
      <c r="B810" t="s">
        <v>196</v>
      </c>
      <c r="C810" s="56">
        <v>0.02</v>
      </c>
      <c r="D810" s="55">
        <v>2063.11</v>
      </c>
    </row>
    <row r="811" spans="2:4" x14ac:dyDescent="0.25">
      <c r="B811" t="s">
        <v>197</v>
      </c>
      <c r="C811" s="56">
        <v>0.12</v>
      </c>
      <c r="D811" s="55">
        <v>9849.61</v>
      </c>
    </row>
    <row r="812" spans="2:4" x14ac:dyDescent="0.25">
      <c r="B812" t="s">
        <v>200</v>
      </c>
      <c r="C812" s="56">
        <v>0.02</v>
      </c>
      <c r="D812" s="55">
        <v>2569.0700000000002</v>
      </c>
    </row>
    <row r="813" spans="2:4" x14ac:dyDescent="0.25">
      <c r="B813" t="s">
        <v>249</v>
      </c>
      <c r="C813" s="56">
        <v>0.06</v>
      </c>
      <c r="D813" s="55">
        <v>4558.49</v>
      </c>
    </row>
    <row r="814" spans="2:4" x14ac:dyDescent="0.25">
      <c r="B814" t="s">
        <v>202</v>
      </c>
      <c r="C814" s="56">
        <v>0.6</v>
      </c>
      <c r="D814" s="55">
        <v>61253.11</v>
      </c>
    </row>
    <row r="815" spans="2:4" x14ac:dyDescent="0.25">
      <c r="B815" t="s">
        <v>402</v>
      </c>
      <c r="C815" s="56">
        <v>0.3</v>
      </c>
      <c r="D815" s="55">
        <v>39733.71</v>
      </c>
    </row>
    <row r="816" spans="2:4" x14ac:dyDescent="0.25">
      <c r="B816" t="s">
        <v>403</v>
      </c>
      <c r="C816" s="56">
        <v>0.22</v>
      </c>
      <c r="D816" s="55">
        <v>26361.67</v>
      </c>
    </row>
    <row r="817" spans="1:4" x14ac:dyDescent="0.25">
      <c r="B817" t="s">
        <v>404</v>
      </c>
      <c r="C817" s="56">
        <v>0.4</v>
      </c>
      <c r="D817" s="55">
        <v>46679.680000000008</v>
      </c>
    </row>
    <row r="818" spans="1:4" x14ac:dyDescent="0.25">
      <c r="B818" t="s">
        <v>205</v>
      </c>
      <c r="C818" s="56">
        <v>0.3</v>
      </c>
      <c r="D818" s="55">
        <v>31798.38</v>
      </c>
    </row>
    <row r="819" spans="1:4" x14ac:dyDescent="0.25">
      <c r="B819" t="s">
        <v>253</v>
      </c>
      <c r="C819" s="56">
        <v>0.01</v>
      </c>
      <c r="D819" s="55">
        <v>1038.0899999999999</v>
      </c>
    </row>
    <row r="820" spans="1:4" x14ac:dyDescent="0.25">
      <c r="B820" t="s">
        <v>209</v>
      </c>
      <c r="C820" s="56">
        <v>0.3</v>
      </c>
      <c r="D820" s="55">
        <v>29734.54</v>
      </c>
    </row>
    <row r="821" spans="1:4" x14ac:dyDescent="0.25">
      <c r="B821" t="s">
        <v>213</v>
      </c>
      <c r="C821" s="56">
        <v>1.4</v>
      </c>
      <c r="D821" s="55">
        <v>114489.87</v>
      </c>
    </row>
    <row r="822" spans="1:4" x14ac:dyDescent="0.25">
      <c r="B822" t="s">
        <v>637</v>
      </c>
      <c r="C822" s="56">
        <v>0.5</v>
      </c>
      <c r="D822" s="55">
        <v>35021.69</v>
      </c>
    </row>
    <row r="823" spans="1:4" x14ac:dyDescent="0.25">
      <c r="B823" t="s">
        <v>289</v>
      </c>
      <c r="C823" s="56">
        <v>0.45</v>
      </c>
      <c r="D823" s="55">
        <v>28235.61</v>
      </c>
    </row>
    <row r="824" spans="1:4" x14ac:dyDescent="0.25">
      <c r="B824" t="s">
        <v>269</v>
      </c>
      <c r="C824" s="56">
        <v>0.4</v>
      </c>
      <c r="D824" s="55">
        <v>30901.22</v>
      </c>
    </row>
    <row r="825" spans="1:4" x14ac:dyDescent="0.25">
      <c r="B825" t="s">
        <v>259</v>
      </c>
      <c r="C825" s="56">
        <v>0.72</v>
      </c>
      <c r="D825" s="55">
        <v>47817.82</v>
      </c>
    </row>
    <row r="826" spans="1:4" x14ac:dyDescent="0.25">
      <c r="B826" t="s">
        <v>270</v>
      </c>
      <c r="C826" s="56">
        <v>0.17</v>
      </c>
      <c r="D826" s="55">
        <v>11924.13</v>
      </c>
    </row>
    <row r="827" spans="1:4" x14ac:dyDescent="0.25">
      <c r="B827" t="s">
        <v>406</v>
      </c>
      <c r="C827" s="56">
        <v>0.24</v>
      </c>
      <c r="D827" s="55">
        <v>18129.32</v>
      </c>
    </row>
    <row r="828" spans="1:4" x14ac:dyDescent="0.25">
      <c r="B828" t="s">
        <v>407</v>
      </c>
      <c r="C828" s="56">
        <v>0.3</v>
      </c>
      <c r="D828" s="55">
        <v>50271.45</v>
      </c>
    </row>
    <row r="829" spans="1:4" x14ac:dyDescent="0.25">
      <c r="B829" t="s">
        <v>221</v>
      </c>
      <c r="C829" s="56">
        <v>0.1</v>
      </c>
      <c r="D829" s="55">
        <v>9565.31</v>
      </c>
    </row>
    <row r="830" spans="1:4" x14ac:dyDescent="0.25">
      <c r="A830" t="s">
        <v>126</v>
      </c>
      <c r="B830" t="s">
        <v>136</v>
      </c>
      <c r="C830" s="56">
        <v>0.12000000000000001</v>
      </c>
      <c r="D830" s="55">
        <v>8821.6299999999992</v>
      </c>
    </row>
    <row r="831" spans="1:4" x14ac:dyDescent="0.25">
      <c r="B831" t="s">
        <v>137</v>
      </c>
      <c r="C831" s="56">
        <v>0.11000000000000001</v>
      </c>
      <c r="D831" s="55">
        <v>9496.9499999999989</v>
      </c>
    </row>
    <row r="832" spans="1:4" x14ac:dyDescent="0.25">
      <c r="B832" t="s">
        <v>636</v>
      </c>
      <c r="C832" s="56">
        <v>1.5</v>
      </c>
      <c r="D832" s="55">
        <v>110658.68</v>
      </c>
    </row>
    <row r="833" spans="2:4" x14ac:dyDescent="0.25">
      <c r="B833" t="s">
        <v>426</v>
      </c>
      <c r="C833" s="56">
        <v>0</v>
      </c>
      <c r="D833" s="55">
        <v>0</v>
      </c>
    </row>
    <row r="834" spans="2:4" x14ac:dyDescent="0.25">
      <c r="B834" t="s">
        <v>391</v>
      </c>
      <c r="C834" s="56">
        <v>0.33</v>
      </c>
      <c r="D834" s="55">
        <v>27639.8</v>
      </c>
    </row>
    <row r="835" spans="2:4" x14ac:dyDescent="0.25">
      <c r="B835" t="s">
        <v>427</v>
      </c>
      <c r="C835" s="56">
        <v>0</v>
      </c>
      <c r="D835" s="55">
        <v>0</v>
      </c>
    </row>
    <row r="836" spans="2:4" x14ac:dyDescent="0.25">
      <c r="B836" t="s">
        <v>428</v>
      </c>
      <c r="C836" s="56">
        <v>0</v>
      </c>
      <c r="D836" s="55">
        <v>0</v>
      </c>
    </row>
    <row r="837" spans="2:4" x14ac:dyDescent="0.25">
      <c r="B837" t="s">
        <v>429</v>
      </c>
      <c r="C837" s="56">
        <v>0</v>
      </c>
      <c r="D837" s="55">
        <v>0</v>
      </c>
    </row>
    <row r="838" spans="2:4" x14ac:dyDescent="0.25">
      <c r="B838" t="s">
        <v>430</v>
      </c>
      <c r="C838" s="56">
        <v>0</v>
      </c>
      <c r="D838" s="55">
        <v>0</v>
      </c>
    </row>
    <row r="839" spans="2:4" x14ac:dyDescent="0.25">
      <c r="B839" t="s">
        <v>431</v>
      </c>
      <c r="C839" s="56">
        <v>0</v>
      </c>
      <c r="D839" s="55">
        <v>0</v>
      </c>
    </row>
    <row r="840" spans="2:4" x14ac:dyDescent="0.25">
      <c r="B840" t="s">
        <v>392</v>
      </c>
      <c r="C840" s="56">
        <v>7.3199999999999976</v>
      </c>
      <c r="D840" s="55">
        <v>455772.08</v>
      </c>
    </row>
    <row r="841" spans="2:4" x14ac:dyDescent="0.25">
      <c r="B841" t="s">
        <v>139</v>
      </c>
      <c r="C841" s="56">
        <v>4.0699999999999994</v>
      </c>
      <c r="D841" s="55">
        <v>249431.57</v>
      </c>
    </row>
    <row r="842" spans="2:4" x14ac:dyDescent="0.25">
      <c r="B842" t="s">
        <v>140</v>
      </c>
      <c r="C842" s="56">
        <v>1.99</v>
      </c>
      <c r="D842" s="55">
        <v>144793.91</v>
      </c>
    </row>
    <row r="843" spans="2:4" x14ac:dyDescent="0.25">
      <c r="B843" t="s">
        <v>393</v>
      </c>
      <c r="C843" s="56">
        <v>1.1100000000000001</v>
      </c>
      <c r="D843" s="55">
        <v>61603.380000000005</v>
      </c>
    </row>
    <row r="844" spans="2:4" x14ac:dyDescent="0.25">
      <c r="B844" t="s">
        <v>424</v>
      </c>
      <c r="C844" s="56">
        <v>0</v>
      </c>
      <c r="D844" s="55">
        <v>0</v>
      </c>
    </row>
    <row r="845" spans="2:4" x14ac:dyDescent="0.25">
      <c r="B845" t="s">
        <v>141</v>
      </c>
      <c r="C845" s="56">
        <v>0.05</v>
      </c>
      <c r="D845" s="55">
        <v>4655.4799999999996</v>
      </c>
    </row>
    <row r="846" spans="2:4" x14ac:dyDescent="0.25">
      <c r="B846" t="s">
        <v>394</v>
      </c>
      <c r="C846" s="56">
        <v>0.85</v>
      </c>
      <c r="D846" s="55">
        <v>64233.63</v>
      </c>
    </row>
    <row r="847" spans="2:4" x14ac:dyDescent="0.25">
      <c r="B847" t="s">
        <v>395</v>
      </c>
      <c r="C847" s="56">
        <v>2.95</v>
      </c>
      <c r="D847" s="55">
        <v>217635.55999999997</v>
      </c>
    </row>
    <row r="848" spans="2:4" x14ac:dyDescent="0.25">
      <c r="B848" t="s">
        <v>396</v>
      </c>
      <c r="C848" s="56">
        <v>0.66</v>
      </c>
      <c r="D848" s="55">
        <v>48161.229999999996</v>
      </c>
    </row>
    <row r="849" spans="2:4" x14ac:dyDescent="0.25">
      <c r="B849" t="s">
        <v>142</v>
      </c>
      <c r="C849" s="56">
        <v>1.45</v>
      </c>
      <c r="D849" s="55">
        <v>103304.57</v>
      </c>
    </row>
    <row r="850" spans="2:4" x14ac:dyDescent="0.25">
      <c r="B850" t="s">
        <v>397</v>
      </c>
      <c r="C850" s="56">
        <v>0.58000000000000007</v>
      </c>
      <c r="D850" s="55">
        <v>44675.46</v>
      </c>
    </row>
    <row r="851" spans="2:4" x14ac:dyDescent="0.25">
      <c r="B851" t="s">
        <v>143</v>
      </c>
      <c r="C851" s="56">
        <v>1.65</v>
      </c>
      <c r="D851" s="55">
        <v>126617.03</v>
      </c>
    </row>
    <row r="852" spans="2:4" x14ac:dyDescent="0.25">
      <c r="B852" t="s">
        <v>398</v>
      </c>
      <c r="C852" s="56">
        <v>0</v>
      </c>
      <c r="D852" s="55">
        <v>0</v>
      </c>
    </row>
    <row r="853" spans="2:4" x14ac:dyDescent="0.25">
      <c r="B853" t="s">
        <v>145</v>
      </c>
      <c r="C853" s="56">
        <v>0.95000000000000007</v>
      </c>
      <c r="D853" s="55">
        <v>61465.02</v>
      </c>
    </row>
    <row r="854" spans="2:4" x14ac:dyDescent="0.25">
      <c r="B854" t="s">
        <v>147</v>
      </c>
      <c r="C854" s="56">
        <v>0.24000000000000002</v>
      </c>
      <c r="D854" s="55">
        <v>21083.14</v>
      </c>
    </row>
    <row r="855" spans="2:4" x14ac:dyDescent="0.25">
      <c r="B855" t="s">
        <v>148</v>
      </c>
      <c r="C855" s="56">
        <v>0.69</v>
      </c>
      <c r="D855" s="55">
        <v>69426.23</v>
      </c>
    </row>
    <row r="856" spans="2:4" x14ac:dyDescent="0.25">
      <c r="B856" t="s">
        <v>157</v>
      </c>
      <c r="C856" s="56">
        <v>0.33</v>
      </c>
      <c r="D856" s="55">
        <v>21351.01</v>
      </c>
    </row>
    <row r="857" spans="2:4" x14ac:dyDescent="0.25">
      <c r="B857" t="s">
        <v>437</v>
      </c>
      <c r="C857" s="56">
        <v>0</v>
      </c>
      <c r="D857" s="55">
        <v>0</v>
      </c>
    </row>
    <row r="858" spans="2:4" x14ac:dyDescent="0.25">
      <c r="B858" t="s">
        <v>638</v>
      </c>
      <c r="C858" s="56">
        <v>0</v>
      </c>
      <c r="D858" s="55">
        <v>0</v>
      </c>
    </row>
    <row r="859" spans="2:4" x14ac:dyDescent="0.25">
      <c r="B859" t="s">
        <v>275</v>
      </c>
      <c r="C859" s="56">
        <v>0.21</v>
      </c>
      <c r="D859" s="55">
        <v>19500.87</v>
      </c>
    </row>
    <row r="860" spans="2:4" x14ac:dyDescent="0.25">
      <c r="B860" t="s">
        <v>276</v>
      </c>
      <c r="C860" s="56">
        <v>0.25</v>
      </c>
      <c r="D860" s="55">
        <v>26265.47</v>
      </c>
    </row>
    <row r="861" spans="2:4" x14ac:dyDescent="0.25">
      <c r="B861" t="s">
        <v>180</v>
      </c>
      <c r="C861" s="56">
        <v>1</v>
      </c>
      <c r="D861" s="55">
        <v>153775.20000000001</v>
      </c>
    </row>
    <row r="862" spans="2:4" x14ac:dyDescent="0.25">
      <c r="B862" t="s">
        <v>182</v>
      </c>
      <c r="C862" s="56">
        <v>1.85</v>
      </c>
      <c r="D862" s="55">
        <v>134586.26</v>
      </c>
    </row>
    <row r="863" spans="2:4" x14ac:dyDescent="0.25">
      <c r="B863" t="s">
        <v>183</v>
      </c>
      <c r="C863" s="56">
        <v>0.25</v>
      </c>
      <c r="D863" s="55">
        <v>25018.47</v>
      </c>
    </row>
    <row r="864" spans="2:4" x14ac:dyDescent="0.25">
      <c r="B864" t="s">
        <v>184</v>
      </c>
      <c r="C864" s="56">
        <v>1.5299999999999998</v>
      </c>
      <c r="D864" s="55">
        <v>143752.97</v>
      </c>
    </row>
    <row r="865" spans="2:4" x14ac:dyDescent="0.25">
      <c r="B865" t="s">
        <v>185</v>
      </c>
      <c r="C865" s="56">
        <v>2.9799999999999995</v>
      </c>
      <c r="D865" s="55">
        <v>334462.45</v>
      </c>
    </row>
    <row r="866" spans="2:4" x14ac:dyDescent="0.25">
      <c r="B866" t="s">
        <v>188</v>
      </c>
      <c r="C866" s="56">
        <v>0.5</v>
      </c>
      <c r="D866" s="55">
        <v>57686.52</v>
      </c>
    </row>
    <row r="867" spans="2:4" x14ac:dyDescent="0.25">
      <c r="B867" t="s">
        <v>639</v>
      </c>
      <c r="C867" s="56">
        <v>0</v>
      </c>
      <c r="D867" s="55">
        <v>0</v>
      </c>
    </row>
    <row r="868" spans="2:4" x14ac:dyDescent="0.25">
      <c r="B868" t="s">
        <v>189</v>
      </c>
      <c r="C868" s="56">
        <v>0.4</v>
      </c>
      <c r="D868" s="55">
        <v>37144.519999999997</v>
      </c>
    </row>
    <row r="869" spans="2:4" x14ac:dyDescent="0.25">
      <c r="B869" t="s">
        <v>192</v>
      </c>
      <c r="C869" s="56">
        <v>0</v>
      </c>
      <c r="D869" s="55">
        <v>0</v>
      </c>
    </row>
    <row r="870" spans="2:4" x14ac:dyDescent="0.25">
      <c r="B870" t="s">
        <v>193</v>
      </c>
      <c r="C870" s="56">
        <v>0.9</v>
      </c>
      <c r="D870" s="55">
        <v>131167.14000000001</v>
      </c>
    </row>
    <row r="871" spans="2:4" x14ac:dyDescent="0.25">
      <c r="B871" t="s">
        <v>401</v>
      </c>
      <c r="C871" s="56">
        <v>0</v>
      </c>
      <c r="D871" s="55">
        <v>0</v>
      </c>
    </row>
    <row r="872" spans="2:4" x14ac:dyDescent="0.25">
      <c r="B872" t="s">
        <v>194</v>
      </c>
      <c r="C872" s="56">
        <v>2</v>
      </c>
      <c r="D872" s="55">
        <v>179639.58000000002</v>
      </c>
    </row>
    <row r="873" spans="2:4" x14ac:dyDescent="0.25">
      <c r="B873" t="s">
        <v>418</v>
      </c>
      <c r="C873" s="56">
        <v>0</v>
      </c>
      <c r="D873" s="55">
        <v>0</v>
      </c>
    </row>
    <row r="874" spans="2:4" x14ac:dyDescent="0.25">
      <c r="B874" t="s">
        <v>196</v>
      </c>
      <c r="C874" s="56">
        <v>0.02</v>
      </c>
      <c r="D874" s="55">
        <v>2063.11</v>
      </c>
    </row>
    <row r="875" spans="2:4" x14ac:dyDescent="0.25">
      <c r="B875" t="s">
        <v>440</v>
      </c>
      <c r="C875" s="56">
        <v>0</v>
      </c>
      <c r="D875" s="55">
        <v>0</v>
      </c>
    </row>
    <row r="876" spans="2:4" x14ac:dyDescent="0.25">
      <c r="B876" t="s">
        <v>441</v>
      </c>
      <c r="C876" s="56">
        <v>0</v>
      </c>
      <c r="D876" s="55">
        <v>0</v>
      </c>
    </row>
    <row r="877" spans="2:4" x14ac:dyDescent="0.25">
      <c r="B877" t="s">
        <v>197</v>
      </c>
      <c r="C877" s="56">
        <v>0.38</v>
      </c>
      <c r="D877" s="55">
        <v>34669.699999999997</v>
      </c>
    </row>
    <row r="878" spans="2:4" x14ac:dyDescent="0.25">
      <c r="B878" t="s">
        <v>200</v>
      </c>
      <c r="C878" s="56">
        <v>0.04</v>
      </c>
      <c r="D878" s="55">
        <v>3853.6</v>
      </c>
    </row>
    <row r="879" spans="2:4" x14ac:dyDescent="0.25">
      <c r="B879" t="s">
        <v>249</v>
      </c>
      <c r="C879" s="56">
        <v>0.06</v>
      </c>
      <c r="D879" s="55">
        <v>4558.49</v>
      </c>
    </row>
    <row r="880" spans="2:4" x14ac:dyDescent="0.25">
      <c r="B880" t="s">
        <v>202</v>
      </c>
      <c r="C880" s="56">
        <v>0.25</v>
      </c>
      <c r="D880" s="55">
        <v>25522.13</v>
      </c>
    </row>
    <row r="881" spans="2:4" x14ac:dyDescent="0.25">
      <c r="B881" t="s">
        <v>443</v>
      </c>
      <c r="C881" s="56">
        <v>0</v>
      </c>
      <c r="D881" s="55">
        <v>0</v>
      </c>
    </row>
    <row r="882" spans="2:4" x14ac:dyDescent="0.25">
      <c r="B882" t="s">
        <v>402</v>
      </c>
      <c r="C882" s="56">
        <v>0.28999999999999998</v>
      </c>
      <c r="D882" s="55">
        <v>38409.26</v>
      </c>
    </row>
    <row r="883" spans="2:4" x14ac:dyDescent="0.25">
      <c r="B883" t="s">
        <v>640</v>
      </c>
      <c r="C883" s="56">
        <v>0</v>
      </c>
      <c r="D883" s="55">
        <v>0</v>
      </c>
    </row>
    <row r="884" spans="2:4" x14ac:dyDescent="0.25">
      <c r="B884" t="s">
        <v>403</v>
      </c>
      <c r="C884" s="56">
        <v>0.22</v>
      </c>
      <c r="D884" s="55">
        <v>26361.67</v>
      </c>
    </row>
    <row r="885" spans="2:4" x14ac:dyDescent="0.25">
      <c r="B885" t="s">
        <v>404</v>
      </c>
      <c r="C885" s="56">
        <v>0.6</v>
      </c>
      <c r="D885" s="55">
        <v>69754.289999999994</v>
      </c>
    </row>
    <row r="886" spans="2:4" x14ac:dyDescent="0.25">
      <c r="B886" t="s">
        <v>205</v>
      </c>
      <c r="C886" s="56">
        <v>0.7</v>
      </c>
      <c r="D886" s="55">
        <v>74196.23</v>
      </c>
    </row>
    <row r="887" spans="2:4" x14ac:dyDescent="0.25">
      <c r="B887" t="s">
        <v>253</v>
      </c>
      <c r="C887" s="56">
        <v>0.01</v>
      </c>
      <c r="D887" s="55">
        <v>1038.0899999999999</v>
      </c>
    </row>
    <row r="888" spans="2:4" x14ac:dyDescent="0.25">
      <c r="B888" t="s">
        <v>209</v>
      </c>
      <c r="C888" s="56">
        <v>0.45</v>
      </c>
      <c r="D888" s="55">
        <v>44601.8</v>
      </c>
    </row>
    <row r="889" spans="2:4" x14ac:dyDescent="0.25">
      <c r="B889" t="s">
        <v>213</v>
      </c>
      <c r="C889" s="56">
        <v>1.1000000000000001</v>
      </c>
      <c r="D889" s="55">
        <v>91013.67</v>
      </c>
    </row>
    <row r="890" spans="2:4" x14ac:dyDescent="0.25">
      <c r="B890" t="s">
        <v>637</v>
      </c>
      <c r="C890" s="56">
        <v>0.5</v>
      </c>
      <c r="D890" s="55">
        <v>35021.699999999997</v>
      </c>
    </row>
    <row r="891" spans="2:4" x14ac:dyDescent="0.25">
      <c r="B891" t="s">
        <v>289</v>
      </c>
      <c r="C891" s="56">
        <v>0.4</v>
      </c>
      <c r="D891" s="55">
        <v>25098.32</v>
      </c>
    </row>
    <row r="892" spans="2:4" x14ac:dyDescent="0.25">
      <c r="B892" t="s">
        <v>446</v>
      </c>
      <c r="C892" s="56">
        <v>0</v>
      </c>
      <c r="D892" s="55">
        <v>0</v>
      </c>
    </row>
    <row r="893" spans="2:4" x14ac:dyDescent="0.25">
      <c r="B893" t="s">
        <v>269</v>
      </c>
      <c r="C893" s="56">
        <v>0.3</v>
      </c>
      <c r="D893" s="55">
        <v>23175.919999999998</v>
      </c>
    </row>
    <row r="894" spans="2:4" x14ac:dyDescent="0.25">
      <c r="B894" t="s">
        <v>233</v>
      </c>
      <c r="C894" s="56">
        <v>0</v>
      </c>
      <c r="D894" s="55">
        <v>0</v>
      </c>
    </row>
    <row r="895" spans="2:4" x14ac:dyDescent="0.25">
      <c r="B895" t="s">
        <v>352</v>
      </c>
      <c r="C895" s="56">
        <v>0</v>
      </c>
      <c r="D895" s="55">
        <v>0</v>
      </c>
    </row>
    <row r="896" spans="2:4" x14ac:dyDescent="0.25">
      <c r="B896" t="s">
        <v>259</v>
      </c>
      <c r="C896" s="56">
        <v>0.62</v>
      </c>
      <c r="D896" s="55">
        <v>41242.600000000006</v>
      </c>
    </row>
    <row r="897" spans="1:4" x14ac:dyDescent="0.25">
      <c r="B897" t="s">
        <v>270</v>
      </c>
      <c r="C897" s="56">
        <v>0.17</v>
      </c>
      <c r="D897" s="55">
        <v>11924.13</v>
      </c>
    </row>
    <row r="898" spans="1:4" x14ac:dyDescent="0.25">
      <c r="B898" t="s">
        <v>406</v>
      </c>
      <c r="C898" s="56">
        <v>0.19</v>
      </c>
      <c r="D898" s="55">
        <v>14352.38</v>
      </c>
    </row>
    <row r="899" spans="1:4" x14ac:dyDescent="0.25">
      <c r="B899" t="s">
        <v>407</v>
      </c>
      <c r="C899" s="56">
        <v>0.28999999999999998</v>
      </c>
      <c r="D899" s="55">
        <v>48595.73</v>
      </c>
    </row>
    <row r="900" spans="1:4" x14ac:dyDescent="0.25">
      <c r="A900" t="s">
        <v>127</v>
      </c>
      <c r="B900" t="s">
        <v>427</v>
      </c>
      <c r="C900" s="56">
        <v>0.02</v>
      </c>
      <c r="D900" s="55">
        <v>1645.23</v>
      </c>
    </row>
    <row r="901" spans="1:4" x14ac:dyDescent="0.25">
      <c r="B901" t="s">
        <v>428</v>
      </c>
      <c r="C901" s="56">
        <v>0.12000000000000001</v>
      </c>
      <c r="D901" s="55">
        <v>9018.15</v>
      </c>
    </row>
    <row r="902" spans="1:4" x14ac:dyDescent="0.25">
      <c r="B902" t="s">
        <v>429</v>
      </c>
      <c r="C902" s="56">
        <v>1.8800000000000012</v>
      </c>
      <c r="D902" s="55">
        <v>118736.39000000004</v>
      </c>
    </row>
    <row r="903" spans="1:4" x14ac:dyDescent="0.25">
      <c r="B903" t="s">
        <v>430</v>
      </c>
      <c r="C903" s="56">
        <v>0.52000000000000013</v>
      </c>
      <c r="D903" s="55">
        <v>34967.64</v>
      </c>
    </row>
    <row r="904" spans="1:4" x14ac:dyDescent="0.25">
      <c r="B904" t="s">
        <v>431</v>
      </c>
      <c r="C904" s="56">
        <v>0.58000000000000018</v>
      </c>
      <c r="D904" s="55">
        <v>43159.58</v>
      </c>
    </row>
    <row r="905" spans="1:4" x14ac:dyDescent="0.25">
      <c r="B905" t="s">
        <v>393</v>
      </c>
      <c r="C905" s="56">
        <v>0.02</v>
      </c>
      <c r="D905" s="55">
        <v>1109.97</v>
      </c>
    </row>
    <row r="906" spans="1:4" x14ac:dyDescent="0.25">
      <c r="B906" t="s">
        <v>433</v>
      </c>
      <c r="C906" s="56">
        <v>0.04</v>
      </c>
      <c r="D906" s="55">
        <v>2559.66</v>
      </c>
    </row>
    <row r="907" spans="1:4" x14ac:dyDescent="0.25">
      <c r="B907" t="s">
        <v>249</v>
      </c>
      <c r="C907" s="56">
        <v>0.24</v>
      </c>
      <c r="D907" s="55">
        <v>18347.93</v>
      </c>
    </row>
    <row r="908" spans="1:4" x14ac:dyDescent="0.25">
      <c r="B908" t="s">
        <v>204</v>
      </c>
      <c r="C908" s="56">
        <v>4</v>
      </c>
      <c r="D908" s="55">
        <v>259014.15000000002</v>
      </c>
    </row>
    <row r="909" spans="1:4" x14ac:dyDescent="0.25">
      <c r="B909" t="s">
        <v>253</v>
      </c>
      <c r="C909" s="56">
        <v>0.12</v>
      </c>
      <c r="D909" s="55">
        <v>14354.25</v>
      </c>
    </row>
    <row r="910" spans="1:4" x14ac:dyDescent="0.25">
      <c r="B910" t="s">
        <v>641</v>
      </c>
      <c r="C910" s="56">
        <v>1</v>
      </c>
      <c r="D910" s="55">
        <v>71725.240000000005</v>
      </c>
    </row>
    <row r="911" spans="1:4" x14ac:dyDescent="0.25">
      <c r="B911" t="s">
        <v>642</v>
      </c>
      <c r="C911" s="56">
        <v>1</v>
      </c>
      <c r="D911" s="55">
        <v>163490.46</v>
      </c>
    </row>
    <row r="912" spans="1:4" x14ac:dyDescent="0.25">
      <c r="B912" t="s">
        <v>643</v>
      </c>
      <c r="C912" s="56">
        <v>1</v>
      </c>
      <c r="D912" s="55">
        <v>159931.88</v>
      </c>
    </row>
    <row r="913" spans="2:4" x14ac:dyDescent="0.25">
      <c r="B913" t="s">
        <v>644</v>
      </c>
      <c r="C913" s="56">
        <v>1</v>
      </c>
      <c r="D913" s="55">
        <v>153126.39999999999</v>
      </c>
    </row>
    <row r="914" spans="2:4" x14ac:dyDescent="0.25">
      <c r="B914" t="s">
        <v>645</v>
      </c>
      <c r="C914" s="56">
        <v>1</v>
      </c>
      <c r="D914" s="55">
        <v>153126.39999999999</v>
      </c>
    </row>
    <row r="915" spans="2:4" x14ac:dyDescent="0.25">
      <c r="B915" t="s">
        <v>646</v>
      </c>
      <c r="C915" s="56">
        <v>1</v>
      </c>
      <c r="D915" s="55">
        <v>159931.88</v>
      </c>
    </row>
    <row r="916" spans="2:4" x14ac:dyDescent="0.25">
      <c r="B916" t="s">
        <v>246</v>
      </c>
      <c r="C916" s="56">
        <v>0.5</v>
      </c>
      <c r="D916" s="55">
        <v>43897.9</v>
      </c>
    </row>
    <row r="917" spans="2:4" x14ac:dyDescent="0.25">
      <c r="B917" t="s">
        <v>647</v>
      </c>
      <c r="C917" s="56">
        <v>5</v>
      </c>
      <c r="D917" s="55">
        <v>315945.87</v>
      </c>
    </row>
    <row r="918" spans="2:4" x14ac:dyDescent="0.25">
      <c r="B918" t="s">
        <v>648</v>
      </c>
      <c r="C918" s="56">
        <v>14</v>
      </c>
      <c r="D918" s="55">
        <v>1112544.67</v>
      </c>
    </row>
    <row r="919" spans="2:4" x14ac:dyDescent="0.25">
      <c r="B919" t="s">
        <v>649</v>
      </c>
      <c r="C919" s="56">
        <v>15</v>
      </c>
      <c r="D919" s="55">
        <v>1126566.93</v>
      </c>
    </row>
    <row r="920" spans="2:4" x14ac:dyDescent="0.25">
      <c r="B920" t="s">
        <v>650</v>
      </c>
      <c r="C920" s="56">
        <v>13</v>
      </c>
      <c r="D920" s="55">
        <v>762139.21000000008</v>
      </c>
    </row>
    <row r="921" spans="2:4" x14ac:dyDescent="0.25">
      <c r="B921" t="s">
        <v>651</v>
      </c>
      <c r="C921" s="56">
        <v>4</v>
      </c>
      <c r="D921" s="55">
        <v>226278.88</v>
      </c>
    </row>
    <row r="922" spans="2:4" x14ac:dyDescent="0.25">
      <c r="B922" t="s">
        <v>652</v>
      </c>
      <c r="C922" s="56">
        <v>2</v>
      </c>
      <c r="D922" s="55">
        <v>149856.94</v>
      </c>
    </row>
    <row r="923" spans="2:4" x14ac:dyDescent="0.25">
      <c r="B923" t="s">
        <v>653</v>
      </c>
      <c r="C923" s="56">
        <v>3</v>
      </c>
      <c r="D923" s="55">
        <v>180458.58</v>
      </c>
    </row>
    <row r="924" spans="2:4" x14ac:dyDescent="0.25">
      <c r="B924" t="s">
        <v>654</v>
      </c>
      <c r="C924" s="56">
        <v>311</v>
      </c>
      <c r="D924" s="55">
        <v>20353290.200000029</v>
      </c>
    </row>
    <row r="925" spans="2:4" x14ac:dyDescent="0.25">
      <c r="B925" t="s">
        <v>655</v>
      </c>
      <c r="C925" s="56">
        <v>2</v>
      </c>
      <c r="D925" s="55">
        <v>159731.39000000001</v>
      </c>
    </row>
    <row r="926" spans="2:4" x14ac:dyDescent="0.25">
      <c r="B926" t="s">
        <v>656</v>
      </c>
      <c r="C926" s="56">
        <v>12</v>
      </c>
      <c r="D926" s="55">
        <v>768021.23999999987</v>
      </c>
    </row>
    <row r="927" spans="2:4" x14ac:dyDescent="0.25">
      <c r="B927" t="s">
        <v>657</v>
      </c>
      <c r="C927" s="56">
        <v>8</v>
      </c>
      <c r="D927" s="55">
        <v>567366.69999999995</v>
      </c>
    </row>
    <row r="928" spans="2:4" x14ac:dyDescent="0.25">
      <c r="B928" t="s">
        <v>658</v>
      </c>
      <c r="C928" s="56">
        <v>0.5</v>
      </c>
      <c r="D928" s="55">
        <v>50475.88</v>
      </c>
    </row>
    <row r="929" spans="2:4" x14ac:dyDescent="0.25">
      <c r="B929" t="s">
        <v>659</v>
      </c>
      <c r="C929" s="56">
        <v>4.7999999999999989</v>
      </c>
      <c r="D929" s="55">
        <v>712881.58</v>
      </c>
    </row>
    <row r="930" spans="2:4" x14ac:dyDescent="0.25">
      <c r="B930" t="s">
        <v>660</v>
      </c>
      <c r="C930" s="56">
        <v>2</v>
      </c>
      <c r="D930" s="55">
        <v>124614.26999999999</v>
      </c>
    </row>
    <row r="931" spans="2:4" x14ac:dyDescent="0.25">
      <c r="B931" t="s">
        <v>661</v>
      </c>
      <c r="C931" s="56">
        <v>3</v>
      </c>
      <c r="D931" s="55">
        <v>185158.02</v>
      </c>
    </row>
    <row r="932" spans="2:4" x14ac:dyDescent="0.25">
      <c r="B932" t="s">
        <v>662</v>
      </c>
      <c r="C932" s="56">
        <v>1</v>
      </c>
      <c r="D932" s="55">
        <v>64556.32</v>
      </c>
    </row>
    <row r="933" spans="2:4" x14ac:dyDescent="0.25">
      <c r="B933" t="s">
        <v>663</v>
      </c>
      <c r="C933" s="56">
        <v>1</v>
      </c>
      <c r="D933" s="55">
        <v>56633.41</v>
      </c>
    </row>
    <row r="934" spans="2:4" x14ac:dyDescent="0.25">
      <c r="B934" t="s">
        <v>664</v>
      </c>
      <c r="C934" s="56">
        <v>2</v>
      </c>
      <c r="D934" s="55">
        <v>104356.24</v>
      </c>
    </row>
    <row r="935" spans="2:4" x14ac:dyDescent="0.25">
      <c r="B935" t="s">
        <v>665</v>
      </c>
      <c r="C935" s="56">
        <v>9</v>
      </c>
      <c r="D935" s="55">
        <v>485111.93999999994</v>
      </c>
    </row>
    <row r="936" spans="2:4" x14ac:dyDescent="0.25">
      <c r="B936" t="s">
        <v>666</v>
      </c>
      <c r="C936" s="56">
        <v>1.7</v>
      </c>
      <c r="D936" s="55">
        <v>114503.48000000001</v>
      </c>
    </row>
    <row r="937" spans="2:4" x14ac:dyDescent="0.25">
      <c r="B937" t="s">
        <v>667</v>
      </c>
      <c r="C937" s="56">
        <v>2</v>
      </c>
      <c r="D937" s="55">
        <v>108913.20999999999</v>
      </c>
    </row>
    <row r="938" spans="2:4" x14ac:dyDescent="0.25">
      <c r="B938" t="s">
        <v>668</v>
      </c>
      <c r="C938" s="56">
        <v>0</v>
      </c>
      <c r="D938" s="55">
        <v>0</v>
      </c>
    </row>
    <row r="939" spans="2:4" x14ac:dyDescent="0.25">
      <c r="B939" t="s">
        <v>669</v>
      </c>
      <c r="C939" s="56">
        <v>1</v>
      </c>
      <c r="D939" s="55">
        <v>77225.119999999995</v>
      </c>
    </row>
    <row r="940" spans="2:4" x14ac:dyDescent="0.25">
      <c r="B940" t="s">
        <v>670</v>
      </c>
      <c r="C940" s="56">
        <v>4</v>
      </c>
      <c r="D940" s="55">
        <v>257387.97999999998</v>
      </c>
    </row>
    <row r="941" spans="2:4" x14ac:dyDescent="0.25">
      <c r="B941" t="s">
        <v>671</v>
      </c>
      <c r="C941" s="56">
        <v>1</v>
      </c>
      <c r="D941" s="55">
        <v>72724.460000000006</v>
      </c>
    </row>
    <row r="942" spans="2:4" x14ac:dyDescent="0.25">
      <c r="B942" t="s">
        <v>672</v>
      </c>
      <c r="C942" s="56">
        <v>2</v>
      </c>
      <c r="D942" s="55">
        <v>191435.76</v>
      </c>
    </row>
    <row r="943" spans="2:4" x14ac:dyDescent="0.25">
      <c r="B943" t="s">
        <v>673</v>
      </c>
      <c r="C943" s="56">
        <v>0</v>
      </c>
      <c r="D943" s="55">
        <v>0</v>
      </c>
    </row>
    <row r="944" spans="2:4" x14ac:dyDescent="0.25">
      <c r="B944" t="s">
        <v>674</v>
      </c>
      <c r="C944" s="56">
        <v>1</v>
      </c>
      <c r="D944" s="55">
        <v>70021.7</v>
      </c>
    </row>
    <row r="945" spans="2:4" x14ac:dyDescent="0.25">
      <c r="B945" t="s">
        <v>675</v>
      </c>
      <c r="C945" s="56">
        <v>1</v>
      </c>
      <c r="D945" s="55">
        <v>119281.75</v>
      </c>
    </row>
    <row r="946" spans="2:4" x14ac:dyDescent="0.25">
      <c r="B946" t="s">
        <v>676</v>
      </c>
      <c r="C946" s="56">
        <v>1</v>
      </c>
      <c r="D946" s="55">
        <v>108809.85</v>
      </c>
    </row>
    <row r="947" spans="2:4" x14ac:dyDescent="0.25">
      <c r="B947" t="s">
        <v>677</v>
      </c>
      <c r="C947" s="56">
        <v>3</v>
      </c>
      <c r="D947" s="55">
        <v>252298.78000000003</v>
      </c>
    </row>
    <row r="948" spans="2:4" x14ac:dyDescent="0.25">
      <c r="B948" t="s">
        <v>678</v>
      </c>
      <c r="C948" s="56">
        <v>3</v>
      </c>
      <c r="D948" s="55">
        <v>386472.88</v>
      </c>
    </row>
    <row r="949" spans="2:4" x14ac:dyDescent="0.25">
      <c r="B949" t="s">
        <v>679</v>
      </c>
      <c r="C949" s="56">
        <v>9</v>
      </c>
      <c r="D949" s="55">
        <v>824730.7799999998</v>
      </c>
    </row>
    <row r="950" spans="2:4" x14ac:dyDescent="0.25">
      <c r="B950" t="s">
        <v>680</v>
      </c>
      <c r="C950" s="56">
        <v>2</v>
      </c>
      <c r="D950" s="55">
        <v>225520.98</v>
      </c>
    </row>
    <row r="951" spans="2:4" x14ac:dyDescent="0.25">
      <c r="B951" t="s">
        <v>681</v>
      </c>
      <c r="C951" s="56">
        <v>3</v>
      </c>
      <c r="D951" s="55">
        <v>390051.13</v>
      </c>
    </row>
    <row r="952" spans="2:4" x14ac:dyDescent="0.25">
      <c r="B952" t="s">
        <v>682</v>
      </c>
      <c r="C952" s="56">
        <v>18</v>
      </c>
      <c r="D952" s="55">
        <v>1693253.3499999999</v>
      </c>
    </row>
    <row r="953" spans="2:4" x14ac:dyDescent="0.25">
      <c r="B953" t="s">
        <v>683</v>
      </c>
      <c r="C953" s="56">
        <v>1</v>
      </c>
      <c r="D953" s="55">
        <v>80724.03</v>
      </c>
    </row>
    <row r="954" spans="2:4" x14ac:dyDescent="0.25">
      <c r="B954" t="s">
        <v>684</v>
      </c>
      <c r="C954" s="56">
        <v>1</v>
      </c>
      <c r="D954" s="55">
        <v>113812.03</v>
      </c>
    </row>
    <row r="955" spans="2:4" x14ac:dyDescent="0.25">
      <c r="B955" t="s">
        <v>685</v>
      </c>
      <c r="C955" s="56">
        <v>1</v>
      </c>
      <c r="D955" s="55">
        <v>72724.460000000006</v>
      </c>
    </row>
    <row r="956" spans="2:4" x14ac:dyDescent="0.25">
      <c r="B956" t="s">
        <v>425</v>
      </c>
      <c r="C956" s="56">
        <v>1</v>
      </c>
      <c r="D956" s="55">
        <v>100040.33</v>
      </c>
    </row>
    <row r="957" spans="2:4" x14ac:dyDescent="0.25">
      <c r="B957" t="s">
        <v>216</v>
      </c>
      <c r="C957" s="56">
        <v>1</v>
      </c>
      <c r="D957" s="55">
        <v>110972.23</v>
      </c>
    </row>
    <row r="958" spans="2:4" x14ac:dyDescent="0.25">
      <c r="B958" t="s">
        <v>686</v>
      </c>
      <c r="C958" s="56">
        <v>1</v>
      </c>
      <c r="D958" s="55">
        <v>82444.92</v>
      </c>
    </row>
    <row r="959" spans="2:4" x14ac:dyDescent="0.25">
      <c r="B959" t="s">
        <v>687</v>
      </c>
      <c r="C959" s="56">
        <v>1</v>
      </c>
      <c r="D959" s="55">
        <v>109981.39</v>
      </c>
    </row>
    <row r="960" spans="2:4" x14ac:dyDescent="0.25">
      <c r="B960" t="s">
        <v>688</v>
      </c>
      <c r="C960" s="56">
        <v>3</v>
      </c>
      <c r="D960" s="55">
        <v>224961.8</v>
      </c>
    </row>
    <row r="961" spans="1:4" x14ac:dyDescent="0.25">
      <c r="B961" t="s">
        <v>689</v>
      </c>
      <c r="C961" s="56">
        <v>1</v>
      </c>
      <c r="D961" s="55">
        <v>79011.240000000005</v>
      </c>
    </row>
    <row r="962" spans="1:4" x14ac:dyDescent="0.25">
      <c r="B962" t="s">
        <v>690</v>
      </c>
      <c r="C962" s="56">
        <v>1</v>
      </c>
      <c r="D962" s="55">
        <v>94766.07</v>
      </c>
    </row>
    <row r="963" spans="1:4" x14ac:dyDescent="0.25">
      <c r="B963" t="s">
        <v>691</v>
      </c>
      <c r="C963" s="56">
        <v>1</v>
      </c>
      <c r="D963" s="55">
        <v>90126.45</v>
      </c>
    </row>
    <row r="964" spans="1:4" x14ac:dyDescent="0.25">
      <c r="B964" t="s">
        <v>217</v>
      </c>
      <c r="C964" s="56">
        <v>2</v>
      </c>
      <c r="D964" s="55">
        <v>164889.84</v>
      </c>
    </row>
    <row r="965" spans="1:4" x14ac:dyDescent="0.25">
      <c r="B965" t="s">
        <v>692</v>
      </c>
      <c r="C965" s="56">
        <v>1</v>
      </c>
      <c r="D965" s="55">
        <v>103816.92</v>
      </c>
    </row>
    <row r="966" spans="1:4" x14ac:dyDescent="0.25">
      <c r="B966" t="s">
        <v>693</v>
      </c>
      <c r="C966" s="56">
        <v>1</v>
      </c>
      <c r="D966" s="55">
        <v>90126.45</v>
      </c>
    </row>
    <row r="967" spans="1:4" x14ac:dyDescent="0.25">
      <c r="A967" t="s">
        <v>128</v>
      </c>
      <c r="B967" t="s">
        <v>357</v>
      </c>
      <c r="C967" s="56">
        <v>0</v>
      </c>
      <c r="D967" s="55">
        <v>0</v>
      </c>
    </row>
    <row r="968" spans="1:4" x14ac:dyDescent="0.25">
      <c r="B968" t="s">
        <v>360</v>
      </c>
      <c r="C968" s="56">
        <v>0</v>
      </c>
      <c r="D968" s="55">
        <v>0</v>
      </c>
    </row>
    <row r="969" spans="1:4" x14ac:dyDescent="0.25">
      <c r="B969" t="s">
        <v>137</v>
      </c>
      <c r="C969" s="56">
        <v>0</v>
      </c>
      <c r="D969" s="55">
        <v>0</v>
      </c>
    </row>
    <row r="970" spans="1:4" x14ac:dyDescent="0.25">
      <c r="B970" t="s">
        <v>694</v>
      </c>
      <c r="C970" s="56">
        <v>2</v>
      </c>
      <c r="D970" s="55">
        <v>150695.99</v>
      </c>
    </row>
    <row r="971" spans="1:4" x14ac:dyDescent="0.25">
      <c r="B971" t="s">
        <v>398</v>
      </c>
      <c r="C971" s="56">
        <v>1</v>
      </c>
      <c r="D971" s="55">
        <v>82992.240000000005</v>
      </c>
    </row>
    <row r="972" spans="1:4" x14ac:dyDescent="0.25">
      <c r="B972" t="s">
        <v>695</v>
      </c>
      <c r="C972" s="56">
        <v>3</v>
      </c>
      <c r="D972" s="55">
        <v>268211.76</v>
      </c>
    </row>
    <row r="973" spans="1:4" x14ac:dyDescent="0.25">
      <c r="B973" t="s">
        <v>696</v>
      </c>
      <c r="C973" s="56">
        <v>1</v>
      </c>
      <c r="D973" s="55">
        <v>73730.34</v>
      </c>
    </row>
    <row r="974" spans="1:4" x14ac:dyDescent="0.25">
      <c r="B974" t="s">
        <v>697</v>
      </c>
      <c r="C974" s="56">
        <v>1</v>
      </c>
      <c r="D974" s="55">
        <v>64700.02</v>
      </c>
    </row>
    <row r="975" spans="1:4" x14ac:dyDescent="0.25">
      <c r="B975" t="s">
        <v>147</v>
      </c>
      <c r="C975" s="56">
        <v>1</v>
      </c>
      <c r="D975" s="55">
        <v>85360.18</v>
      </c>
    </row>
    <row r="976" spans="1:4" x14ac:dyDescent="0.25">
      <c r="B976" t="s">
        <v>149</v>
      </c>
      <c r="C976" s="56">
        <v>10.53</v>
      </c>
      <c r="D976" s="55">
        <v>673443.89999999991</v>
      </c>
    </row>
    <row r="977" spans="2:4" x14ac:dyDescent="0.25">
      <c r="B977" t="s">
        <v>150</v>
      </c>
      <c r="C977" s="56">
        <v>6.18</v>
      </c>
      <c r="D977" s="55">
        <v>454916.10000000003</v>
      </c>
    </row>
    <row r="978" spans="2:4" x14ac:dyDescent="0.25">
      <c r="B978" t="s">
        <v>152</v>
      </c>
      <c r="C978" s="56">
        <v>1.5699999999999998</v>
      </c>
      <c r="D978" s="55">
        <v>102957.08</v>
      </c>
    </row>
    <row r="979" spans="2:4" x14ac:dyDescent="0.25">
      <c r="B979" t="s">
        <v>153</v>
      </c>
      <c r="C979" s="56">
        <v>2.69</v>
      </c>
      <c r="D979" s="55">
        <v>180180.62</v>
      </c>
    </row>
    <row r="980" spans="2:4" x14ac:dyDescent="0.25">
      <c r="B980" t="s">
        <v>698</v>
      </c>
      <c r="C980" s="56">
        <v>1</v>
      </c>
      <c r="D980" s="55">
        <v>77871.789999999994</v>
      </c>
    </row>
    <row r="981" spans="2:4" x14ac:dyDescent="0.25">
      <c r="B981" t="s">
        <v>154</v>
      </c>
      <c r="C981" s="56">
        <v>2.0499999999999998</v>
      </c>
      <c r="D981" s="55">
        <v>162881.56</v>
      </c>
    </row>
    <row r="982" spans="2:4" x14ac:dyDescent="0.25">
      <c r="B982" t="s">
        <v>157</v>
      </c>
      <c r="C982" s="56">
        <v>0.86</v>
      </c>
      <c r="D982" s="55">
        <v>69450.009999999995</v>
      </c>
    </row>
    <row r="983" spans="2:4" x14ac:dyDescent="0.25">
      <c r="B983" t="s">
        <v>158</v>
      </c>
      <c r="C983" s="56">
        <v>4.8000000000000007</v>
      </c>
      <c r="D983" s="55">
        <v>401316.85</v>
      </c>
    </row>
    <row r="984" spans="2:4" x14ac:dyDescent="0.25">
      <c r="B984" t="s">
        <v>699</v>
      </c>
      <c r="C984" s="56">
        <v>1</v>
      </c>
      <c r="D984" s="55">
        <v>61262.01</v>
      </c>
    </row>
    <row r="985" spans="2:4" x14ac:dyDescent="0.25">
      <c r="B985" t="s">
        <v>160</v>
      </c>
      <c r="C985" s="56">
        <v>0.76</v>
      </c>
      <c r="D985" s="55">
        <v>65541.31</v>
      </c>
    </row>
    <row r="986" spans="2:4" x14ac:dyDescent="0.25">
      <c r="B986" t="s">
        <v>437</v>
      </c>
      <c r="C986" s="56">
        <v>1</v>
      </c>
      <c r="D986" s="55">
        <v>72402.080000000002</v>
      </c>
    </row>
    <row r="987" spans="2:4" x14ac:dyDescent="0.25">
      <c r="B987" t="s">
        <v>505</v>
      </c>
      <c r="C987" s="56">
        <v>1</v>
      </c>
      <c r="D987" s="55">
        <v>74059.070000000007</v>
      </c>
    </row>
    <row r="988" spans="2:4" x14ac:dyDescent="0.25">
      <c r="B988" t="s">
        <v>700</v>
      </c>
      <c r="C988" s="56">
        <v>5</v>
      </c>
      <c r="D988" s="55">
        <v>282000.21999999997</v>
      </c>
    </row>
    <row r="989" spans="2:4" x14ac:dyDescent="0.25">
      <c r="B989" t="s">
        <v>701</v>
      </c>
      <c r="C989" s="56">
        <v>5</v>
      </c>
      <c r="D989" s="55">
        <v>313125.08</v>
      </c>
    </row>
    <row r="990" spans="2:4" x14ac:dyDescent="0.25">
      <c r="B990" t="s">
        <v>164</v>
      </c>
      <c r="C990" s="56">
        <v>7.85</v>
      </c>
      <c r="D990" s="55">
        <v>558012.31999999995</v>
      </c>
    </row>
    <row r="991" spans="2:4" x14ac:dyDescent="0.25">
      <c r="B991" t="s">
        <v>702</v>
      </c>
      <c r="C991" s="56">
        <v>3</v>
      </c>
      <c r="D991" s="55">
        <v>228176.88999999998</v>
      </c>
    </row>
    <row r="992" spans="2:4" x14ac:dyDescent="0.25">
      <c r="B992" t="s">
        <v>170</v>
      </c>
      <c r="C992" s="56">
        <v>4.24</v>
      </c>
      <c r="D992" s="55">
        <v>374769.9</v>
      </c>
    </row>
    <row r="993" spans="2:4" x14ac:dyDescent="0.25">
      <c r="B993" t="s">
        <v>703</v>
      </c>
      <c r="C993" s="56">
        <v>3</v>
      </c>
      <c r="D993" s="55">
        <v>225670.16000000003</v>
      </c>
    </row>
    <row r="994" spans="2:4" x14ac:dyDescent="0.25">
      <c r="B994" t="s">
        <v>173</v>
      </c>
      <c r="C994" s="56">
        <v>1.81</v>
      </c>
      <c r="D994" s="55">
        <v>133057.1</v>
      </c>
    </row>
    <row r="995" spans="2:4" x14ac:dyDescent="0.25">
      <c r="B995" t="s">
        <v>174</v>
      </c>
      <c r="C995" s="56">
        <v>0.46</v>
      </c>
      <c r="D995" s="55">
        <v>33529.43</v>
      </c>
    </row>
    <row r="996" spans="2:4" x14ac:dyDescent="0.25">
      <c r="B996" t="s">
        <v>704</v>
      </c>
      <c r="C996" s="56">
        <v>1</v>
      </c>
      <c r="D996" s="55">
        <v>72463.960000000006</v>
      </c>
    </row>
    <row r="997" spans="2:4" x14ac:dyDescent="0.25">
      <c r="B997" t="s">
        <v>705</v>
      </c>
      <c r="C997" s="56">
        <v>1</v>
      </c>
      <c r="D997" s="55">
        <v>76429.62</v>
      </c>
    </row>
    <row r="998" spans="2:4" x14ac:dyDescent="0.25">
      <c r="B998" t="s">
        <v>706</v>
      </c>
      <c r="C998" s="56">
        <v>1</v>
      </c>
      <c r="D998" s="55">
        <v>85468.61</v>
      </c>
    </row>
    <row r="999" spans="2:4" x14ac:dyDescent="0.25">
      <c r="B999" t="s">
        <v>707</v>
      </c>
      <c r="C999" s="56">
        <v>5</v>
      </c>
      <c r="D999" s="55">
        <v>455856.48</v>
      </c>
    </row>
    <row r="1000" spans="2:4" x14ac:dyDescent="0.25">
      <c r="B1000" t="s">
        <v>708</v>
      </c>
      <c r="C1000" s="56">
        <v>1</v>
      </c>
      <c r="D1000" s="55">
        <v>95227.520000000004</v>
      </c>
    </row>
    <row r="1001" spans="2:4" x14ac:dyDescent="0.25">
      <c r="B1001" t="s">
        <v>176</v>
      </c>
      <c r="C1001" s="56">
        <v>2.77</v>
      </c>
      <c r="D1001" s="55">
        <v>220311.78</v>
      </c>
    </row>
    <row r="1002" spans="2:4" x14ac:dyDescent="0.25">
      <c r="B1002" t="s">
        <v>276</v>
      </c>
      <c r="C1002" s="56">
        <v>2.0300000000000002</v>
      </c>
      <c r="D1002" s="55">
        <v>217240.45</v>
      </c>
    </row>
    <row r="1003" spans="2:4" x14ac:dyDescent="0.25">
      <c r="B1003" t="s">
        <v>180</v>
      </c>
      <c r="C1003" s="56">
        <v>0</v>
      </c>
      <c r="D1003" s="55">
        <v>0</v>
      </c>
    </row>
    <row r="1004" spans="2:4" x14ac:dyDescent="0.25">
      <c r="B1004" t="s">
        <v>709</v>
      </c>
      <c r="C1004" s="56">
        <v>1</v>
      </c>
      <c r="D1004" s="55">
        <v>97477.209999999992</v>
      </c>
    </row>
    <row r="1005" spans="2:4" x14ac:dyDescent="0.25">
      <c r="B1005" t="s">
        <v>182</v>
      </c>
      <c r="C1005" s="56">
        <v>1.33</v>
      </c>
      <c r="D1005" s="55">
        <v>96756.61</v>
      </c>
    </row>
    <row r="1006" spans="2:4" x14ac:dyDescent="0.25">
      <c r="B1006" t="s">
        <v>183</v>
      </c>
      <c r="C1006" s="56">
        <v>0.48</v>
      </c>
      <c r="D1006" s="55">
        <v>44573.42</v>
      </c>
    </row>
    <row r="1007" spans="2:4" x14ac:dyDescent="0.25">
      <c r="B1007" t="s">
        <v>185</v>
      </c>
      <c r="C1007" s="56">
        <v>0.04</v>
      </c>
      <c r="D1007" s="55">
        <v>4538.74</v>
      </c>
    </row>
    <row r="1008" spans="2:4" x14ac:dyDescent="0.25">
      <c r="B1008" t="s">
        <v>192</v>
      </c>
      <c r="C1008" s="56">
        <v>1</v>
      </c>
      <c r="D1008" s="55">
        <v>136290.23000000001</v>
      </c>
    </row>
    <row r="1009" spans="2:4" x14ac:dyDescent="0.25">
      <c r="B1009" t="s">
        <v>193</v>
      </c>
      <c r="C1009" s="56">
        <v>1.01</v>
      </c>
      <c r="D1009" s="55">
        <v>134008.16</v>
      </c>
    </row>
    <row r="1010" spans="2:4" x14ac:dyDescent="0.25">
      <c r="B1010" t="s">
        <v>194</v>
      </c>
      <c r="C1010" s="56">
        <v>2.82</v>
      </c>
      <c r="D1010" s="55">
        <v>247709.36000000002</v>
      </c>
    </row>
    <row r="1011" spans="2:4" x14ac:dyDescent="0.25">
      <c r="B1011" t="s">
        <v>418</v>
      </c>
      <c r="C1011" s="56">
        <v>1</v>
      </c>
      <c r="D1011" s="55">
        <v>111008.95</v>
      </c>
    </row>
    <row r="1012" spans="2:4" x14ac:dyDescent="0.25">
      <c r="B1012" t="s">
        <v>197</v>
      </c>
      <c r="C1012" s="56">
        <v>0.46</v>
      </c>
      <c r="D1012" s="55">
        <v>40439.43</v>
      </c>
    </row>
    <row r="1013" spans="2:4" x14ac:dyDescent="0.25">
      <c r="B1013" t="s">
        <v>710</v>
      </c>
      <c r="C1013" s="56">
        <v>1</v>
      </c>
      <c r="D1013" s="55">
        <v>65883.13</v>
      </c>
    </row>
    <row r="1014" spans="2:4" x14ac:dyDescent="0.25">
      <c r="B1014" t="s">
        <v>711</v>
      </c>
      <c r="C1014" s="56">
        <v>1</v>
      </c>
      <c r="D1014" s="55">
        <v>130059.25</v>
      </c>
    </row>
    <row r="1015" spans="2:4" x14ac:dyDescent="0.25">
      <c r="B1015" t="s">
        <v>712</v>
      </c>
      <c r="C1015" s="56">
        <v>1</v>
      </c>
      <c r="D1015" s="55">
        <v>133638.93</v>
      </c>
    </row>
    <row r="1016" spans="2:4" x14ac:dyDescent="0.25">
      <c r="B1016" t="s">
        <v>713</v>
      </c>
      <c r="C1016" s="56">
        <v>1</v>
      </c>
      <c r="D1016" s="55">
        <v>128787.96</v>
      </c>
    </row>
    <row r="1017" spans="2:4" x14ac:dyDescent="0.25">
      <c r="B1017" t="s">
        <v>249</v>
      </c>
      <c r="C1017" s="56">
        <v>0.05</v>
      </c>
      <c r="D1017" s="55">
        <v>3798.74</v>
      </c>
    </row>
    <row r="1018" spans="2:4" x14ac:dyDescent="0.25">
      <c r="B1018" t="s">
        <v>203</v>
      </c>
      <c r="C1018" s="56">
        <v>1</v>
      </c>
      <c r="D1018" s="55">
        <v>99115.12</v>
      </c>
    </row>
    <row r="1019" spans="2:4" x14ac:dyDescent="0.25">
      <c r="B1019" t="s">
        <v>714</v>
      </c>
      <c r="C1019" s="56">
        <v>1</v>
      </c>
      <c r="D1019" s="55">
        <v>140041.37</v>
      </c>
    </row>
    <row r="1020" spans="2:4" x14ac:dyDescent="0.25">
      <c r="B1020" t="s">
        <v>404</v>
      </c>
      <c r="C1020" s="56">
        <v>1</v>
      </c>
      <c r="D1020" s="55">
        <v>120677.66</v>
      </c>
    </row>
    <row r="1021" spans="2:4" x14ac:dyDescent="0.25">
      <c r="B1021" t="s">
        <v>715</v>
      </c>
      <c r="C1021" s="56">
        <v>1</v>
      </c>
      <c r="D1021" s="55">
        <v>112107.92</v>
      </c>
    </row>
    <row r="1022" spans="2:4" x14ac:dyDescent="0.25">
      <c r="B1022" t="s">
        <v>716</v>
      </c>
      <c r="C1022" s="56">
        <v>0</v>
      </c>
      <c r="D1022" s="55">
        <v>0</v>
      </c>
    </row>
    <row r="1023" spans="2:4" x14ac:dyDescent="0.25">
      <c r="B1023" t="s">
        <v>205</v>
      </c>
      <c r="C1023" s="56">
        <v>0.94</v>
      </c>
      <c r="D1023" s="55">
        <v>94297.19</v>
      </c>
    </row>
    <row r="1024" spans="2:4" x14ac:dyDescent="0.25">
      <c r="B1024" t="s">
        <v>253</v>
      </c>
      <c r="C1024" s="56">
        <v>0.01</v>
      </c>
      <c r="D1024" s="55">
        <v>1038.0899999999999</v>
      </c>
    </row>
    <row r="1025" spans="1:4" x14ac:dyDescent="0.25">
      <c r="B1025" t="s">
        <v>717</v>
      </c>
      <c r="C1025" s="56">
        <v>1</v>
      </c>
      <c r="D1025" s="55">
        <v>120815.28</v>
      </c>
    </row>
    <row r="1026" spans="1:4" x14ac:dyDescent="0.25">
      <c r="B1026" t="s">
        <v>718</v>
      </c>
      <c r="C1026" s="56">
        <v>1</v>
      </c>
      <c r="D1026" s="55">
        <v>86178.7</v>
      </c>
    </row>
    <row r="1027" spans="1:4" x14ac:dyDescent="0.25">
      <c r="B1027" t="s">
        <v>268</v>
      </c>
      <c r="C1027" s="56">
        <v>1</v>
      </c>
      <c r="D1027" s="55">
        <v>90156.510000000009</v>
      </c>
    </row>
    <row r="1028" spans="1:4" x14ac:dyDescent="0.25">
      <c r="B1028" t="s">
        <v>288</v>
      </c>
      <c r="C1028" s="56">
        <v>1</v>
      </c>
      <c r="D1028" s="55">
        <v>70094.559999999998</v>
      </c>
    </row>
    <row r="1029" spans="1:4" x14ac:dyDescent="0.25">
      <c r="B1029" t="s">
        <v>269</v>
      </c>
      <c r="C1029" s="56">
        <v>1</v>
      </c>
      <c r="D1029" s="55">
        <v>62745.81</v>
      </c>
    </row>
    <row r="1030" spans="1:4" x14ac:dyDescent="0.25">
      <c r="B1030" t="s">
        <v>233</v>
      </c>
      <c r="C1030" s="56">
        <v>4</v>
      </c>
      <c r="D1030" s="55">
        <v>257523.02999999997</v>
      </c>
    </row>
    <row r="1031" spans="1:4" x14ac:dyDescent="0.25">
      <c r="B1031" t="s">
        <v>719</v>
      </c>
      <c r="C1031" s="56">
        <v>1</v>
      </c>
      <c r="D1031" s="55">
        <v>61827.54</v>
      </c>
    </row>
    <row r="1032" spans="1:4" x14ac:dyDescent="0.25">
      <c r="B1032" t="s">
        <v>632</v>
      </c>
      <c r="C1032" s="56">
        <v>1</v>
      </c>
      <c r="D1032" s="55">
        <v>74112.27</v>
      </c>
    </row>
    <row r="1033" spans="1:4" x14ac:dyDescent="0.25">
      <c r="B1033" t="s">
        <v>259</v>
      </c>
      <c r="C1033" s="56">
        <v>2.2000000000000002</v>
      </c>
      <c r="D1033" s="55">
        <v>142440.9</v>
      </c>
    </row>
    <row r="1034" spans="1:4" x14ac:dyDescent="0.25">
      <c r="B1034" t="s">
        <v>270</v>
      </c>
      <c r="C1034" s="56">
        <v>1.17</v>
      </c>
      <c r="D1034" s="55">
        <v>84051.25</v>
      </c>
    </row>
    <row r="1035" spans="1:4" x14ac:dyDescent="0.25">
      <c r="B1035" t="s">
        <v>406</v>
      </c>
      <c r="C1035" s="56">
        <v>0.08</v>
      </c>
      <c r="D1035" s="55">
        <v>6043.11</v>
      </c>
    </row>
    <row r="1036" spans="1:4" x14ac:dyDescent="0.25">
      <c r="B1036" t="s">
        <v>720</v>
      </c>
      <c r="C1036" s="56">
        <v>1</v>
      </c>
      <c r="D1036" s="55">
        <v>76946</v>
      </c>
    </row>
    <row r="1037" spans="1:4" x14ac:dyDescent="0.25">
      <c r="B1037" t="s">
        <v>721</v>
      </c>
      <c r="C1037" s="56">
        <v>1</v>
      </c>
      <c r="D1037" s="55">
        <v>172701.48</v>
      </c>
    </row>
    <row r="1038" spans="1:4" x14ac:dyDescent="0.25">
      <c r="B1038" t="s">
        <v>220</v>
      </c>
      <c r="C1038" s="56">
        <v>0.93</v>
      </c>
      <c r="D1038" s="55">
        <v>69415.399999999994</v>
      </c>
    </row>
    <row r="1039" spans="1:4" x14ac:dyDescent="0.25">
      <c r="B1039" t="s">
        <v>221</v>
      </c>
      <c r="C1039" s="56">
        <v>1</v>
      </c>
      <c r="D1039" s="55">
        <v>99262.87</v>
      </c>
    </row>
    <row r="1040" spans="1:4" x14ac:dyDescent="0.25">
      <c r="A1040" t="s">
        <v>129</v>
      </c>
      <c r="B1040" t="s">
        <v>276</v>
      </c>
      <c r="C1040" s="56">
        <v>0.01</v>
      </c>
      <c r="D1040" s="55">
        <v>759.75</v>
      </c>
    </row>
    <row r="1041" spans="1:4" x14ac:dyDescent="0.25">
      <c r="A1041" t="s">
        <v>130</v>
      </c>
      <c r="B1041" t="s">
        <v>722</v>
      </c>
      <c r="C1041" s="56">
        <v>0</v>
      </c>
      <c r="D1041" s="55">
        <v>0</v>
      </c>
    </row>
    <row r="1042" spans="1:4" x14ac:dyDescent="0.25">
      <c r="B1042" t="s">
        <v>276</v>
      </c>
      <c r="C1042" s="56">
        <v>0.53999999999999992</v>
      </c>
      <c r="D1042" s="55">
        <v>55127.8</v>
      </c>
    </row>
    <row r="1043" spans="1:4" x14ac:dyDescent="0.25">
      <c r="B1043" t="s">
        <v>723</v>
      </c>
      <c r="C1043" s="56">
        <v>0.2</v>
      </c>
      <c r="D1043" s="55">
        <v>26233.439999999999</v>
      </c>
    </row>
    <row r="1044" spans="1:4" x14ac:dyDescent="0.25">
      <c r="B1044" t="s">
        <v>283</v>
      </c>
      <c r="C1044" s="56">
        <v>0.08</v>
      </c>
      <c r="D1044" s="55">
        <v>10500.2</v>
      </c>
    </row>
    <row r="1045" spans="1:4" x14ac:dyDescent="0.25">
      <c r="B1045" t="s">
        <v>575</v>
      </c>
      <c r="C1045" s="56">
        <v>0.15</v>
      </c>
      <c r="D1045" s="55">
        <v>18755.52</v>
      </c>
    </row>
    <row r="1046" spans="1:4" x14ac:dyDescent="0.25">
      <c r="B1046" t="s">
        <v>573</v>
      </c>
      <c r="C1046" s="56">
        <v>1</v>
      </c>
      <c r="D1046" s="55">
        <v>103848.71</v>
      </c>
    </row>
    <row r="1047" spans="1:4" x14ac:dyDescent="0.25">
      <c r="B1047" t="s">
        <v>724</v>
      </c>
      <c r="C1047" s="56">
        <v>0.35</v>
      </c>
      <c r="D1047" s="55">
        <v>42285.340000000004</v>
      </c>
    </row>
    <row r="1048" spans="1:4" x14ac:dyDescent="0.25">
      <c r="B1048" t="s">
        <v>289</v>
      </c>
      <c r="C1048" s="56">
        <v>0.03</v>
      </c>
      <c r="D1048" s="55">
        <v>1882.37</v>
      </c>
    </row>
    <row r="1049" spans="1:4" x14ac:dyDescent="0.25">
      <c r="B1049" t="s">
        <v>233</v>
      </c>
      <c r="C1049" s="56">
        <v>0</v>
      </c>
      <c r="D1049" s="55">
        <v>0</v>
      </c>
    </row>
    <row r="1050" spans="1:4" x14ac:dyDescent="0.25">
      <c r="B1050" t="s">
        <v>259</v>
      </c>
      <c r="C1050" s="56">
        <v>0.2</v>
      </c>
      <c r="D1050" s="55">
        <v>11801.25</v>
      </c>
    </row>
    <row r="1051" spans="1:4" x14ac:dyDescent="0.25">
      <c r="B1051" t="s">
        <v>725</v>
      </c>
      <c r="C1051" s="56">
        <v>1</v>
      </c>
      <c r="D1051" s="55">
        <v>103848.71</v>
      </c>
    </row>
    <row r="1052" spans="1:4" x14ac:dyDescent="0.25">
      <c r="B1052" t="s">
        <v>577</v>
      </c>
      <c r="C1052" s="56">
        <v>0.05</v>
      </c>
      <c r="D1052" s="55">
        <v>8807.77</v>
      </c>
    </row>
    <row r="1053" spans="1:4" x14ac:dyDescent="0.25">
      <c r="A1053" t="s">
        <v>131</v>
      </c>
      <c r="B1053" t="s">
        <v>146</v>
      </c>
      <c r="C1053" s="56">
        <v>4</v>
      </c>
      <c r="D1053" s="55">
        <v>243899.62</v>
      </c>
    </row>
    <row r="1054" spans="1:4" x14ac:dyDescent="0.25">
      <c r="B1054" t="s">
        <v>726</v>
      </c>
      <c r="C1054" s="56">
        <v>4</v>
      </c>
      <c r="D1054" s="55">
        <v>251916.55999999997</v>
      </c>
    </row>
    <row r="1055" spans="1:4" x14ac:dyDescent="0.25">
      <c r="B1055" t="s">
        <v>157</v>
      </c>
      <c r="C1055" s="56">
        <v>4.0000000000000009</v>
      </c>
      <c r="D1055" s="55">
        <v>297065.48</v>
      </c>
    </row>
    <row r="1056" spans="1:4" x14ac:dyDescent="0.25">
      <c r="B1056" t="s">
        <v>158</v>
      </c>
      <c r="C1056" s="56">
        <v>1</v>
      </c>
      <c r="D1056" s="55">
        <v>59344.229999999996</v>
      </c>
    </row>
    <row r="1057" spans="2:4" x14ac:dyDescent="0.25">
      <c r="B1057" t="s">
        <v>727</v>
      </c>
      <c r="C1057" s="56">
        <v>2</v>
      </c>
      <c r="D1057" s="55">
        <v>154406.08000000002</v>
      </c>
    </row>
    <row r="1058" spans="2:4" x14ac:dyDescent="0.25">
      <c r="B1058" t="s">
        <v>722</v>
      </c>
      <c r="C1058" s="56">
        <v>3.0000000000000009</v>
      </c>
      <c r="D1058" s="55">
        <v>249335.52</v>
      </c>
    </row>
    <row r="1059" spans="2:4" x14ac:dyDescent="0.25">
      <c r="B1059" t="s">
        <v>728</v>
      </c>
      <c r="C1059" s="56">
        <v>0</v>
      </c>
      <c r="D1059" s="55">
        <v>0</v>
      </c>
    </row>
    <row r="1060" spans="2:4" x14ac:dyDescent="0.25">
      <c r="B1060" t="s">
        <v>276</v>
      </c>
      <c r="C1060" s="56">
        <v>1.22</v>
      </c>
      <c r="D1060" s="55">
        <v>123527.09000000001</v>
      </c>
    </row>
    <row r="1061" spans="2:4" x14ac:dyDescent="0.25">
      <c r="B1061" t="s">
        <v>729</v>
      </c>
      <c r="C1061" s="56">
        <v>1</v>
      </c>
      <c r="D1061" s="55">
        <v>98270.58</v>
      </c>
    </row>
    <row r="1062" spans="2:4" x14ac:dyDescent="0.25">
      <c r="B1062" t="s">
        <v>730</v>
      </c>
      <c r="C1062" s="56">
        <v>1</v>
      </c>
      <c r="D1062" s="55">
        <v>90156.510000000009</v>
      </c>
    </row>
    <row r="1063" spans="2:4" x14ac:dyDescent="0.25">
      <c r="B1063" t="s">
        <v>723</v>
      </c>
      <c r="C1063" s="56">
        <v>0.8</v>
      </c>
      <c r="D1063" s="55">
        <v>104933.75</v>
      </c>
    </row>
    <row r="1064" spans="2:4" x14ac:dyDescent="0.25">
      <c r="B1064" t="s">
        <v>731</v>
      </c>
      <c r="C1064" s="56">
        <v>3</v>
      </c>
      <c r="D1064" s="55">
        <v>286989.12999999995</v>
      </c>
    </row>
    <row r="1065" spans="2:4" x14ac:dyDescent="0.25">
      <c r="B1065" t="s">
        <v>283</v>
      </c>
      <c r="C1065" s="56">
        <v>0.21000000000000002</v>
      </c>
      <c r="D1065" s="55">
        <v>27563.01</v>
      </c>
    </row>
    <row r="1066" spans="2:4" x14ac:dyDescent="0.25">
      <c r="B1066" t="s">
        <v>732</v>
      </c>
      <c r="C1066" s="56">
        <v>1</v>
      </c>
      <c r="D1066" s="55">
        <v>82470.94</v>
      </c>
    </row>
    <row r="1067" spans="2:4" x14ac:dyDescent="0.25">
      <c r="B1067" t="s">
        <v>238</v>
      </c>
      <c r="C1067" s="56">
        <v>3</v>
      </c>
      <c r="D1067" s="55">
        <v>197642.17</v>
      </c>
    </row>
    <row r="1068" spans="2:4" x14ac:dyDescent="0.25">
      <c r="B1068" t="s">
        <v>526</v>
      </c>
      <c r="C1068" s="56">
        <v>0</v>
      </c>
      <c r="D1068" s="55">
        <v>0</v>
      </c>
    </row>
    <row r="1069" spans="2:4" x14ac:dyDescent="0.25">
      <c r="B1069" t="s">
        <v>724</v>
      </c>
      <c r="C1069" s="56">
        <v>0.64999999999999991</v>
      </c>
      <c r="D1069" s="55">
        <v>78529.94</v>
      </c>
    </row>
    <row r="1070" spans="2:4" x14ac:dyDescent="0.25">
      <c r="B1070" t="s">
        <v>733</v>
      </c>
      <c r="C1070" s="56">
        <v>1</v>
      </c>
      <c r="D1070" s="55">
        <v>81408.109999999986</v>
      </c>
    </row>
    <row r="1071" spans="2:4" x14ac:dyDescent="0.25">
      <c r="B1071" t="s">
        <v>734</v>
      </c>
      <c r="C1071" s="56">
        <v>1</v>
      </c>
      <c r="D1071" s="55">
        <v>65883.13</v>
      </c>
    </row>
    <row r="1072" spans="2:4" x14ac:dyDescent="0.25">
      <c r="B1072" t="s">
        <v>735</v>
      </c>
      <c r="C1072" s="56">
        <v>1</v>
      </c>
      <c r="D1072" s="55">
        <v>99115.12</v>
      </c>
    </row>
    <row r="1073" spans="1:4" x14ac:dyDescent="0.25">
      <c r="B1073" t="s">
        <v>289</v>
      </c>
      <c r="C1073" s="56">
        <v>0.22999999999999998</v>
      </c>
      <c r="D1073" s="55">
        <v>13804.079999999998</v>
      </c>
    </row>
    <row r="1074" spans="1:4" x14ac:dyDescent="0.25">
      <c r="B1074" t="s">
        <v>352</v>
      </c>
      <c r="C1074" s="56">
        <v>0</v>
      </c>
      <c r="D1074" s="55">
        <v>0</v>
      </c>
    </row>
    <row r="1075" spans="1:4" x14ac:dyDescent="0.25">
      <c r="B1075" t="s">
        <v>382</v>
      </c>
      <c r="C1075" s="56">
        <v>4</v>
      </c>
      <c r="D1075" s="55">
        <v>209729.69999999998</v>
      </c>
    </row>
    <row r="1076" spans="1:4" x14ac:dyDescent="0.25">
      <c r="B1076" t="s">
        <v>259</v>
      </c>
      <c r="C1076" s="56">
        <v>4.8</v>
      </c>
      <c r="D1076" s="55">
        <v>321974.73</v>
      </c>
    </row>
    <row r="1077" spans="1:4" x14ac:dyDescent="0.25">
      <c r="B1077" t="s">
        <v>736</v>
      </c>
      <c r="C1077" s="56">
        <v>4</v>
      </c>
      <c r="D1077" s="55">
        <v>263520.07</v>
      </c>
    </row>
    <row r="1078" spans="1:4" x14ac:dyDescent="0.25">
      <c r="B1078" t="s">
        <v>737</v>
      </c>
      <c r="C1078" s="56">
        <v>4</v>
      </c>
      <c r="D1078" s="55">
        <v>236024.95999999999</v>
      </c>
    </row>
    <row r="1079" spans="1:4" x14ac:dyDescent="0.25">
      <c r="B1079" t="s">
        <v>738</v>
      </c>
      <c r="C1079" s="56">
        <v>2</v>
      </c>
      <c r="D1079" s="55">
        <v>140189.12</v>
      </c>
    </row>
    <row r="1080" spans="1:4" x14ac:dyDescent="0.25">
      <c r="B1080" t="s">
        <v>739</v>
      </c>
      <c r="C1080" s="56">
        <v>1</v>
      </c>
      <c r="D1080" s="55">
        <v>62745.81</v>
      </c>
    </row>
    <row r="1081" spans="1:4" x14ac:dyDescent="0.25">
      <c r="B1081" t="s">
        <v>740</v>
      </c>
      <c r="C1081" s="56">
        <v>0.5</v>
      </c>
      <c r="D1081" s="55">
        <v>37818.129999999997</v>
      </c>
    </row>
    <row r="1082" spans="1:4" x14ac:dyDescent="0.25">
      <c r="B1082" t="s">
        <v>577</v>
      </c>
      <c r="C1082" s="56">
        <v>0.1</v>
      </c>
      <c r="D1082" s="55">
        <v>17615.54</v>
      </c>
    </row>
    <row r="1083" spans="1:4" x14ac:dyDescent="0.25">
      <c r="B1083" t="s">
        <v>220</v>
      </c>
      <c r="C1083" s="56">
        <v>1</v>
      </c>
      <c r="D1083" s="55">
        <v>74640.210000000006</v>
      </c>
    </row>
    <row r="1084" spans="1:4" x14ac:dyDescent="0.25">
      <c r="A1084" t="s">
        <v>132</v>
      </c>
      <c r="C1084" s="56">
        <v>3111.6999999999989</v>
      </c>
      <c r="D1084" s="55">
        <v>258937040.73000008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Calculator</vt:lpstr>
      <vt:lpstr>WRS FICA Health</vt:lpstr>
      <vt:lpstr>MiscFringe</vt:lpstr>
      <vt:lpstr>BenefitsObjects</vt:lpstr>
      <vt:lpstr>FTEs per Pos Summaries</vt:lpstr>
      <vt:lpstr>2024 Adopted Position Cube</vt:lpstr>
    </vt:vector>
  </TitlesOfParts>
  <Company>City of Madison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fnlll</dc:creator>
  <cp:lastModifiedBy>McClain, Maggie</cp:lastModifiedBy>
  <cp:lastPrinted>2020-02-12T15:19:10Z</cp:lastPrinted>
  <dcterms:created xsi:type="dcterms:W3CDTF">2016-01-26T20:45:01Z</dcterms:created>
  <dcterms:modified xsi:type="dcterms:W3CDTF">2024-04-25T19:48:48Z</dcterms:modified>
</cp:coreProperties>
</file>