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Encommon\STORM\GIS Data Organization\StormwaterSummary\"/>
    </mc:Choice>
  </mc:AlternateContent>
  <bookViews>
    <workbookView xWindow="0" yWindow="0" windowWidth="28800" windowHeight="10500"/>
  </bookViews>
  <sheets>
    <sheet name="SW_Template" sheetId="1" r:id="rId1"/>
    <sheet name="List" sheetId="3" r:id="rId2"/>
  </sheets>
  <definedNames>
    <definedName name="_xlnm.Print_Area" localSheetId="0">SW_Template!$A$1:$I$56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I10" i="1" l="1"/>
  <c r="I9" i="1"/>
  <c r="I8" i="1"/>
  <c r="I7" i="1"/>
  <c r="F30" i="1" l="1"/>
  <c r="H16" i="1" l="1"/>
  <c r="F33" i="1" l="1"/>
  <c r="H33" i="1"/>
  <c r="H27" i="1" l="1"/>
  <c r="G27" i="1"/>
  <c r="H26" i="1"/>
  <c r="G26" i="1"/>
  <c r="H25" i="1"/>
  <c r="G25" i="1"/>
  <c r="H24" i="1"/>
  <c r="G32" i="1" s="1"/>
  <c r="G24" i="1"/>
  <c r="G31" i="1" s="1"/>
  <c r="H23" i="1"/>
  <c r="G23" i="1"/>
  <c r="H22" i="1"/>
  <c r="G22" i="1"/>
  <c r="H21" i="1"/>
  <c r="G21" i="1"/>
  <c r="D16" i="1"/>
  <c r="C12" i="1"/>
  <c r="D12" i="1" s="1"/>
  <c r="D11" i="1"/>
  <c r="D10" i="1"/>
  <c r="D9" i="1"/>
  <c r="D8" i="1"/>
  <c r="D7" i="1"/>
  <c r="F36" i="1" l="1"/>
  <c r="G30" i="1"/>
  <c r="F32" i="1" l="1"/>
  <c r="F31" i="1"/>
</calcChain>
</file>

<file path=xl/comments1.xml><?xml version="1.0" encoding="utf-8"?>
<comments xmlns="http://schemas.openxmlformats.org/spreadsheetml/2006/main">
  <authors>
    <author>Eberhardt, Megan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Eberhardt, Megan:</t>
        </r>
        <r>
          <rPr>
            <sz val="9"/>
            <color indexed="81"/>
            <rFont val="Tahoma"/>
            <family val="2"/>
          </rPr>
          <t xml:space="preserve">
Parcel Number shall have 12 digits and start with a zero. Numbers only, no dashes.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Eberhardt, Megan:</t>
        </r>
        <r>
          <rPr>
            <sz val="9"/>
            <color indexed="81"/>
            <rFont val="Tahoma"/>
            <family val="2"/>
          </rPr>
          <t xml:space="preserve">
For redevelopment sites, only 10-yr storm data is required, unless specified by City Engineering.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Eberhardt, Megan:</t>
        </r>
        <r>
          <rPr>
            <sz val="9"/>
            <color indexed="81"/>
            <rFont val="Tahoma"/>
            <family val="2"/>
          </rPr>
          <t xml:space="preserve">
If multiple basins, list largest basin data and label 100-500 yr storm elevations on plan sheets for each basin.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Eberhardt, Megan:</t>
        </r>
        <r>
          <rPr>
            <sz val="9"/>
            <color indexed="81"/>
            <rFont val="Tahoma"/>
            <family val="2"/>
          </rPr>
          <t xml:space="preserve">
Provide calculations in your report to show how this volume was determined.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Eberhardt, Megan:</t>
        </r>
        <r>
          <rPr>
            <sz val="9"/>
            <color indexed="81"/>
            <rFont val="Tahoma"/>
            <family val="2"/>
          </rPr>
          <t xml:space="preserve">
Post Development "Total Losses" from WinSLAMM.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Eberhardt, Megan:</t>
        </r>
        <r>
          <rPr>
            <sz val="9"/>
            <color indexed="81"/>
            <rFont val="Tahoma"/>
            <family val="2"/>
          </rPr>
          <t xml:space="preserve">
Required if site has 40+ cumulative parking stalls or a drive thru.</t>
        </r>
      </text>
    </comment>
    <comment ref="F44" authorId="0" shapeId="0">
      <text>
        <r>
          <rPr>
            <b/>
            <sz val="9"/>
            <color indexed="81"/>
            <rFont val="Tahoma"/>
            <charset val="1"/>
          </rPr>
          <t>Eberhardt, Megan:</t>
        </r>
        <r>
          <rPr>
            <sz val="9"/>
            <color indexed="81"/>
            <rFont val="Tahoma"/>
            <charset val="1"/>
          </rPr>
          <t xml:space="preserve">
The Upper Sugar River Watershed includes portions of the far west and southwest sides of Madison.
https://uppersugar.org/wp-content/uploads/USRW-Map.pdf 
</t>
        </r>
      </text>
    </comment>
  </commentList>
</comments>
</file>

<file path=xl/sharedStrings.xml><?xml version="1.0" encoding="utf-8"?>
<sst xmlns="http://schemas.openxmlformats.org/spreadsheetml/2006/main" count="95" uniqueCount="81">
  <si>
    <t>Site Impervious Area Summary</t>
  </si>
  <si>
    <t>Square Feet</t>
  </si>
  <si>
    <t>Acres</t>
  </si>
  <si>
    <t>Total Site Area</t>
  </si>
  <si>
    <t>Existing Impervious Area</t>
  </si>
  <si>
    <t>New Impervious Area</t>
  </si>
  <si>
    <t>Redeveloped Impervious Area</t>
  </si>
  <si>
    <t>Removed Impervious Area</t>
  </si>
  <si>
    <t>Net Impervious Area</t>
  </si>
  <si>
    <t>Project Name</t>
  </si>
  <si>
    <t>Submittal instructions: Include a pdf copy of this form at the front of your SWM report.  A copy of the excel file shall also be submitted.</t>
  </si>
  <si>
    <t>Street Address</t>
  </si>
  <si>
    <t>Parcel Number</t>
  </si>
  <si>
    <t>All boxes shaded green should be populated.</t>
  </si>
  <si>
    <t>Parcel Area Summary</t>
  </si>
  <si>
    <t>Total Parcel Area</t>
  </si>
  <si>
    <t>Total Site Area Draining to SWM BMP(s)</t>
  </si>
  <si>
    <t>Total Offsite Area Draining to SWM BMP(s)</t>
  </si>
  <si>
    <t>Total Uncontrolled Area</t>
  </si>
  <si>
    <t>TSS Removal</t>
  </si>
  <si>
    <t>Phosphorus Removal</t>
  </si>
  <si>
    <t>Number of lbs 
(without controls)</t>
  </si>
  <si>
    <t>% Reduction</t>
  </si>
  <si>
    <t>Does BMP have an underdrain? (Y/N)</t>
  </si>
  <si>
    <t>Peak Runoff Rates and Volumes</t>
  </si>
  <si>
    <t>Predevelopment</t>
  </si>
  <si>
    <t>Post Development</t>
  </si>
  <si>
    <t>Reduction %</t>
  </si>
  <si>
    <t>Rate
(cfs)</t>
  </si>
  <si>
    <t>Volume 
(ac-ft)</t>
  </si>
  <si>
    <t>1-Year, 24-Hour Storm (2.49")</t>
  </si>
  <si>
    <t>2-Year, 24-Hour Storm (2.84")</t>
  </si>
  <si>
    <t>10-Year, 24-Hour Storm (4.09")</t>
  </si>
  <si>
    <t>100-Year, 24-Hour Storm (6.66")</t>
  </si>
  <si>
    <t>200-Year, 24-Hour Storm (7.53")</t>
  </si>
  <si>
    <t>500-Year, 24-Hour Storm (8.94")</t>
  </si>
  <si>
    <t>Redevelopment Metrics (if applicable)</t>
  </si>
  <si>
    <t>Reduction Provided</t>
  </si>
  <si>
    <t>Peak Runoff Rates from the site reduced by 15% during a 10-year storm</t>
  </si>
  <si>
    <t>Reduce runoff volume by 5% from the site during 10-year storm</t>
  </si>
  <si>
    <t>Minimum Required Storage for First 1/2" of Rainfall over New + Redeveloped Impervious Area</t>
  </si>
  <si>
    <t>ac-ft</t>
  </si>
  <si>
    <t>Storage Provided by Green Infrastructure</t>
  </si>
  <si>
    <t>Green infrastructure provides detention for first 1/2" of rainfall</t>
  </si>
  <si>
    <t>Infiltration</t>
  </si>
  <si>
    <t>Predevelopment Stay On
 (inches)</t>
  </si>
  <si>
    <t>Required Stay On (inches)</t>
  </si>
  <si>
    <t>Provided Stay On (inches)</t>
  </si>
  <si>
    <t>90% Infiltration Achieved</t>
  </si>
  <si>
    <t>Oil and Grease Control</t>
  </si>
  <si>
    <t>Thermal Control (Sugar River Watershed only)</t>
  </si>
  <si>
    <t>BMP</t>
  </si>
  <si>
    <t>Quantity</t>
  </si>
  <si>
    <t>Bioretention Basin</t>
  </si>
  <si>
    <t>Inlet filters</t>
  </si>
  <si>
    <t>Infiltration Basin</t>
  </si>
  <si>
    <t>Snout System</t>
  </si>
  <si>
    <t>Rock Trench</t>
  </si>
  <si>
    <t>Other</t>
  </si>
  <si>
    <t>Flooding Checks (if applicable)</t>
  </si>
  <si>
    <t>Lowest opening elevation of proposed development</t>
  </si>
  <si>
    <t>ft</t>
  </si>
  <si>
    <t>Confirm that overflow from pond does not enter any structures.</t>
  </si>
  <si>
    <t>If site has underground parking and trench drain, confirm there's a safe overflow route/sump pump is sized for the 100-year storm.</t>
  </si>
  <si>
    <t>For sites with multiple basins, multiple copies of the Peak Runoff Rates and Volumes table may be needed.</t>
  </si>
  <si>
    <t>Number of lbs
(with controls)</t>
  </si>
  <si>
    <t>Rate
(%)</t>
  </si>
  <si>
    <t>Volume 
(%)</t>
  </si>
  <si>
    <t>cf</t>
  </si>
  <si>
    <t>Yes</t>
  </si>
  <si>
    <t>No</t>
  </si>
  <si>
    <t>Confirmed</t>
  </si>
  <si>
    <t>Not Confirmed</t>
  </si>
  <si>
    <t>Not Applicable</t>
  </si>
  <si>
    <t>Peak Water Elevation in Basin (ft)</t>
  </si>
  <si>
    <t>Project Description (1-3 sentences):</t>
  </si>
  <si>
    <t>Oil and Grease Control Required? (Y/N)</t>
  </si>
  <si>
    <t>Thermal Control Required? (Y/N)</t>
  </si>
  <si>
    <t>Does proposed impervious area plus redeveloped impervious area exceed 80% of existing site impervious area? (If NO, you can skip to the next section)</t>
  </si>
  <si>
    <t>NA</t>
  </si>
  <si>
    <t>5-Year, 24-Hour Storm (3.45")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</si>
</sst>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1" xfId="0" applyNumberFormat="1" applyBorder="1"/>
    <xf numFmtId="43" fontId="0" fillId="0" borderId="6" xfId="0" applyNumberFormat="1" applyBorder="1"/>
    <xf numFmtId="164" fontId="0" fillId="0" borderId="7" xfId="1" applyNumberFormat="1" applyFont="1" applyBorder="1"/>
    <xf numFmtId="43" fontId="0" fillId="0" borderId="9" xfId="0" applyNumberFormat="1" applyBorder="1"/>
    <xf numFmtId="0" fontId="4" fillId="0" borderId="0" xfId="0" applyFont="1" applyAlignment="1">
      <alignment wrapText="1"/>
    </xf>
    <xf numFmtId="164" fontId="0" fillId="0" borderId="0" xfId="1" applyNumberFormat="1" applyFont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6" fontId="5" fillId="0" borderId="0" xfId="2" applyNumberFormat="1" applyFont="1" applyAlignment="1"/>
    <xf numFmtId="0" fontId="6" fillId="0" borderId="11" xfId="0" applyFont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1" xfId="2" applyFont="1" applyFill="1" applyBorder="1"/>
    <xf numFmtId="0" fontId="3" fillId="0" borderId="0" xfId="0" applyFont="1" applyAlignment="1">
      <alignment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1" xfId="0" applyFont="1" applyBorder="1" applyAlignment="1">
      <alignment horizontal="center" wrapText="1"/>
    </xf>
    <xf numFmtId="164" fontId="0" fillId="3" borderId="1" xfId="0" applyNumberFormat="1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164" fontId="0" fillId="3" borderId="4" xfId="1" applyNumberFormat="1" applyFont="1" applyFill="1" applyBorder="1" applyProtection="1"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3" fontId="0" fillId="3" borderId="1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43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64" fontId="0" fillId="3" borderId="9" xfId="1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66" fontId="5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9" fontId="5" fillId="0" borderId="0" xfId="2" applyFont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49" fontId="9" fillId="3" borderId="2" xfId="0" applyNumberFormat="1" applyFont="1" applyFill="1" applyBorder="1" applyAlignment="1" applyProtection="1">
      <alignment horizontal="left"/>
      <protection locked="0"/>
    </xf>
    <xf numFmtId="49" fontId="9" fillId="3" borderId="3" xfId="0" applyNumberFormat="1" applyFont="1" applyFill="1" applyBorder="1" applyAlignment="1" applyProtection="1">
      <alignment horizontal="left"/>
      <protection locked="0"/>
    </xf>
    <xf numFmtId="49" fontId="9" fillId="3" borderId="10" xfId="0" applyNumberFormat="1" applyFon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3" borderId="10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7" fontId="0" fillId="3" borderId="1" xfId="0" applyNumberFormat="1" applyFont="1" applyFill="1" applyBorder="1" applyProtection="1">
      <protection locked="0"/>
    </xf>
    <xf numFmtId="166" fontId="0" fillId="0" borderId="1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57"/>
  <sheetViews>
    <sheetView tabSelected="1" view="pageBreakPreview" topLeftCell="A13" zoomScaleNormal="100" zoomScaleSheetLayoutView="100" workbookViewId="0">
      <selection activeCell="G21" sqref="G21:H27"/>
    </sheetView>
  </sheetViews>
  <sheetFormatPr defaultRowHeight="15" x14ac:dyDescent="0.25"/>
  <cols>
    <col min="1" max="1" width="4.7109375" customWidth="1"/>
    <col min="2" max="2" width="24.140625" customWidth="1"/>
    <col min="3" max="3" width="13" customWidth="1"/>
    <col min="4" max="4" width="13.7109375" style="8" customWidth="1"/>
    <col min="5" max="5" width="12.7109375" style="8" customWidth="1"/>
    <col min="6" max="6" width="13.7109375" customWidth="1"/>
    <col min="7" max="7" width="13.28515625" customWidth="1"/>
    <col min="8" max="8" width="12.85546875" customWidth="1"/>
    <col min="9" max="9" width="14" customWidth="1"/>
    <col min="10" max="10" width="14.7109375" customWidth="1"/>
    <col min="19" max="19" width="9.85546875" customWidth="1"/>
  </cols>
  <sheetData>
    <row r="1" spans="1:21" ht="14.45" customHeight="1" x14ac:dyDescent="0.35">
      <c r="A1" s="96" t="s">
        <v>9</v>
      </c>
      <c r="B1" s="97"/>
      <c r="C1" s="104"/>
      <c r="D1" s="105"/>
      <c r="E1" s="105"/>
      <c r="F1" s="105"/>
      <c r="G1" s="105"/>
      <c r="H1" s="105"/>
      <c r="I1" s="106"/>
      <c r="J1" s="92" t="s">
        <v>10</v>
      </c>
      <c r="K1" s="93"/>
      <c r="L1" s="93"/>
      <c r="M1" s="93"/>
      <c r="N1" s="93"/>
      <c r="O1" s="93"/>
      <c r="P1" s="93"/>
      <c r="Q1" s="93"/>
      <c r="R1" s="93"/>
      <c r="S1" s="93"/>
      <c r="T1" s="27"/>
    </row>
    <row r="2" spans="1:21" ht="14.45" customHeight="1" x14ac:dyDescent="0.35">
      <c r="A2" s="96" t="s">
        <v>11</v>
      </c>
      <c r="B2" s="97"/>
      <c r="C2" s="98"/>
      <c r="D2" s="99"/>
      <c r="E2" s="99"/>
      <c r="F2" s="99"/>
      <c r="G2" s="99"/>
      <c r="H2" s="99"/>
      <c r="I2" s="100"/>
      <c r="J2" s="92"/>
      <c r="K2" s="93"/>
      <c r="L2" s="93"/>
      <c r="M2" s="93"/>
      <c r="N2" s="93"/>
      <c r="O2" s="93"/>
      <c r="P2" s="93"/>
      <c r="Q2" s="93"/>
      <c r="R2" s="93"/>
      <c r="S2" s="93"/>
      <c r="T2" s="27"/>
    </row>
    <row r="3" spans="1:21" ht="14.45" customHeight="1" x14ac:dyDescent="0.35">
      <c r="A3" s="112" t="s">
        <v>12</v>
      </c>
      <c r="B3" s="112"/>
      <c r="C3" s="101"/>
      <c r="D3" s="102"/>
      <c r="E3" s="102"/>
      <c r="F3" s="102"/>
      <c r="G3" s="102"/>
      <c r="H3" s="102"/>
      <c r="I3" s="103"/>
      <c r="J3" s="92"/>
      <c r="K3" s="93"/>
      <c r="L3" s="93"/>
      <c r="M3" s="93"/>
      <c r="N3" s="93"/>
      <c r="O3" s="93"/>
      <c r="P3" s="93"/>
      <c r="Q3" s="93"/>
      <c r="R3" s="93"/>
      <c r="S3" s="93"/>
      <c r="T3" s="27"/>
    </row>
    <row r="4" spans="1:21" ht="28.5" customHeight="1" x14ac:dyDescent="0.35">
      <c r="A4" s="113" t="s">
        <v>75</v>
      </c>
      <c r="B4" s="114"/>
      <c r="C4" s="98"/>
      <c r="D4" s="99"/>
      <c r="E4" s="99"/>
      <c r="F4" s="99"/>
      <c r="G4" s="99"/>
      <c r="H4" s="99"/>
      <c r="I4" s="100"/>
      <c r="J4" t="s">
        <v>13</v>
      </c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1" ht="14.45" customHeight="1" x14ac:dyDescent="0.35">
      <c r="D5"/>
      <c r="E5"/>
      <c r="J5" t="s">
        <v>64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09" t="s">
        <v>0</v>
      </c>
      <c r="B6" s="109"/>
      <c r="C6" s="1" t="s">
        <v>1</v>
      </c>
      <c r="D6" s="2" t="s">
        <v>2</v>
      </c>
      <c r="E6"/>
      <c r="F6" s="110" t="s">
        <v>14</v>
      </c>
      <c r="G6" s="111"/>
      <c r="H6" s="2" t="s">
        <v>1</v>
      </c>
      <c r="I6" s="2" t="s">
        <v>2</v>
      </c>
    </row>
    <row r="7" spans="1:21" x14ac:dyDescent="0.25">
      <c r="A7" s="50" t="s">
        <v>3</v>
      </c>
      <c r="B7" s="51"/>
      <c r="C7" s="33"/>
      <c r="D7" s="3">
        <f>$C7/43560</f>
        <v>0</v>
      </c>
      <c r="F7" s="57" t="s">
        <v>15</v>
      </c>
      <c r="G7" s="59"/>
      <c r="H7" s="35"/>
      <c r="I7" s="28">
        <f>H7/43560</f>
        <v>0</v>
      </c>
    </row>
    <row r="8" spans="1:21" ht="28.9" customHeight="1" x14ac:dyDescent="0.25">
      <c r="A8" s="50" t="s">
        <v>4</v>
      </c>
      <c r="B8" s="51"/>
      <c r="C8" s="33"/>
      <c r="D8" s="3">
        <f t="shared" ref="D8:D12" si="0">$C8/43560</f>
        <v>0</v>
      </c>
      <c r="F8" s="94" t="s">
        <v>16</v>
      </c>
      <c r="G8" s="95"/>
      <c r="H8" s="35"/>
      <c r="I8" s="28">
        <f>H8/43560</f>
        <v>0</v>
      </c>
    </row>
    <row r="9" spans="1:21" ht="28.9" customHeight="1" x14ac:dyDescent="0.25">
      <c r="A9" s="50" t="s">
        <v>5</v>
      </c>
      <c r="B9" s="51"/>
      <c r="C9" s="33"/>
      <c r="D9" s="3">
        <f t="shared" si="0"/>
        <v>0</v>
      </c>
      <c r="F9" s="94" t="s">
        <v>17</v>
      </c>
      <c r="G9" s="95"/>
      <c r="H9" s="35"/>
      <c r="I9" s="28">
        <f>H9/43560</f>
        <v>0</v>
      </c>
    </row>
    <row r="10" spans="1:21" x14ac:dyDescent="0.25">
      <c r="A10" s="50" t="s">
        <v>6</v>
      </c>
      <c r="B10" s="51"/>
      <c r="C10" s="33"/>
      <c r="D10" s="3">
        <f t="shared" si="0"/>
        <v>0</v>
      </c>
      <c r="F10" s="9" t="s">
        <v>18</v>
      </c>
      <c r="G10" s="10"/>
      <c r="H10" s="35"/>
      <c r="I10" s="28">
        <f>H10/43560</f>
        <v>0</v>
      </c>
    </row>
    <row r="11" spans="1:21" ht="15.75" thickBot="1" x14ac:dyDescent="0.3">
      <c r="A11" s="107" t="s">
        <v>7</v>
      </c>
      <c r="B11" s="108"/>
      <c r="C11" s="34"/>
      <c r="D11" s="4">
        <f t="shared" si="0"/>
        <v>0</v>
      </c>
    </row>
    <row r="12" spans="1:21" x14ac:dyDescent="0.25">
      <c r="A12" s="85" t="s">
        <v>8</v>
      </c>
      <c r="B12" s="86"/>
      <c r="C12" s="5">
        <f>$C$8+$C$9-$C$11</f>
        <v>0</v>
      </c>
      <c r="D12" s="6">
        <f t="shared" si="0"/>
        <v>0</v>
      </c>
    </row>
    <row r="13" spans="1:21" x14ac:dyDescent="0.25">
      <c r="C13" s="8"/>
      <c r="E13"/>
    </row>
    <row r="14" spans="1:21" x14ac:dyDescent="0.25">
      <c r="A14" s="11"/>
      <c r="B14" s="54" t="s">
        <v>19</v>
      </c>
      <c r="C14" s="55"/>
      <c r="D14" s="56"/>
      <c r="E14"/>
      <c r="F14" s="87" t="s">
        <v>20</v>
      </c>
      <c r="G14" s="87"/>
      <c r="H14" s="87"/>
      <c r="I14" s="87"/>
    </row>
    <row r="15" spans="1:21" s="11" customFormat="1" ht="60" x14ac:dyDescent="0.25">
      <c r="B15" s="31" t="s">
        <v>21</v>
      </c>
      <c r="C15" s="12" t="s">
        <v>65</v>
      </c>
      <c r="D15" s="13" t="s">
        <v>22</v>
      </c>
      <c r="F15" s="31" t="s">
        <v>21</v>
      </c>
      <c r="G15" s="24" t="s">
        <v>65</v>
      </c>
      <c r="H15" s="13" t="s">
        <v>22</v>
      </c>
      <c r="I15" s="12" t="s">
        <v>23</v>
      </c>
    </row>
    <row r="16" spans="1:21" x14ac:dyDescent="0.25">
      <c r="B16" s="36"/>
      <c r="C16" s="37"/>
      <c r="D16" s="26" t="e">
        <f>(B16-C16)/B16</f>
        <v>#DIV/0!</v>
      </c>
      <c r="E16"/>
      <c r="F16" s="115"/>
      <c r="G16" s="37"/>
      <c r="H16" s="26" t="e">
        <f>(F16-G16)/F16</f>
        <v>#DIV/0!</v>
      </c>
      <c r="I16" s="38"/>
    </row>
    <row r="17" spans="1:10" x14ac:dyDescent="0.25">
      <c r="B17" s="14"/>
      <c r="C17" s="15"/>
      <c r="D17" s="15"/>
      <c r="E17"/>
    </row>
    <row r="18" spans="1:10" x14ac:dyDescent="0.25">
      <c r="B18" s="14"/>
      <c r="C18" s="15"/>
      <c r="D18" s="15"/>
      <c r="E18"/>
    </row>
    <row r="19" spans="1:10" s="16" customFormat="1" x14ac:dyDescent="0.25">
      <c r="A19" s="88" t="s">
        <v>24</v>
      </c>
      <c r="B19" s="88"/>
      <c r="C19" s="89" t="s">
        <v>25</v>
      </c>
      <c r="D19" s="89"/>
      <c r="E19" s="88" t="s">
        <v>26</v>
      </c>
      <c r="F19" s="88"/>
      <c r="G19" s="88" t="s">
        <v>27</v>
      </c>
      <c r="H19" s="88"/>
      <c r="I19" s="90" t="s">
        <v>74</v>
      </c>
    </row>
    <row r="20" spans="1:10" s="16" customFormat="1" ht="30" x14ac:dyDescent="0.25">
      <c r="A20" s="88"/>
      <c r="B20" s="88"/>
      <c r="C20" s="17" t="s">
        <v>28</v>
      </c>
      <c r="D20" s="18" t="s">
        <v>29</v>
      </c>
      <c r="E20" s="17" t="s">
        <v>28</v>
      </c>
      <c r="F20" s="18" t="s">
        <v>29</v>
      </c>
      <c r="G20" s="17" t="s">
        <v>66</v>
      </c>
      <c r="H20" s="18" t="s">
        <v>67</v>
      </c>
      <c r="I20" s="91"/>
    </row>
    <row r="21" spans="1:10" x14ac:dyDescent="0.25">
      <c r="A21" s="78" t="s">
        <v>30</v>
      </c>
      <c r="B21" s="78"/>
      <c r="C21" s="39"/>
      <c r="D21" s="40"/>
      <c r="E21" s="41"/>
      <c r="F21" s="42"/>
      <c r="G21" s="116" t="e">
        <f>-($E21-$C21)/($C21)</f>
        <v>#DIV/0!</v>
      </c>
      <c r="H21" s="116" t="e">
        <f>-($F21-$D21)/($D21)</f>
        <v>#DIV/0!</v>
      </c>
      <c r="I21" s="41"/>
    </row>
    <row r="22" spans="1:10" x14ac:dyDescent="0.25">
      <c r="A22" s="78" t="s">
        <v>31</v>
      </c>
      <c r="B22" s="78"/>
      <c r="C22" s="39"/>
      <c r="D22" s="40"/>
      <c r="E22" s="41"/>
      <c r="F22" s="42"/>
      <c r="G22" s="116" t="e">
        <f t="shared" ref="G22:G26" si="1">-($E22-$C22)/($C22)</f>
        <v>#DIV/0!</v>
      </c>
      <c r="H22" s="116" t="e">
        <f t="shared" ref="H22:H26" si="2">-($F22-$D22)/($D22)</f>
        <v>#DIV/0!</v>
      </c>
      <c r="I22" s="41"/>
    </row>
    <row r="23" spans="1:10" x14ac:dyDescent="0.25">
      <c r="A23" s="78" t="s">
        <v>80</v>
      </c>
      <c r="B23" s="78"/>
      <c r="C23" s="39"/>
      <c r="D23" s="40"/>
      <c r="E23" s="41"/>
      <c r="F23" s="42"/>
      <c r="G23" s="116" t="e">
        <f t="shared" si="1"/>
        <v>#DIV/0!</v>
      </c>
      <c r="H23" s="116" t="e">
        <f t="shared" si="2"/>
        <v>#DIV/0!</v>
      </c>
      <c r="I23" s="41"/>
    </row>
    <row r="24" spans="1:10" x14ac:dyDescent="0.25">
      <c r="A24" s="78" t="s">
        <v>32</v>
      </c>
      <c r="B24" s="78"/>
      <c r="C24" s="39"/>
      <c r="D24" s="40"/>
      <c r="E24" s="41"/>
      <c r="F24" s="42"/>
      <c r="G24" s="116" t="e">
        <f t="shared" si="1"/>
        <v>#DIV/0!</v>
      </c>
      <c r="H24" s="116" t="e">
        <f t="shared" si="2"/>
        <v>#DIV/0!</v>
      </c>
      <c r="I24" s="41"/>
    </row>
    <row r="25" spans="1:10" x14ac:dyDescent="0.25">
      <c r="A25" s="78" t="s">
        <v>33</v>
      </c>
      <c r="B25" s="78"/>
      <c r="C25" s="39"/>
      <c r="D25" s="40"/>
      <c r="E25" s="41"/>
      <c r="F25" s="42"/>
      <c r="G25" s="116" t="e">
        <f t="shared" si="1"/>
        <v>#DIV/0!</v>
      </c>
      <c r="H25" s="116" t="e">
        <f t="shared" si="2"/>
        <v>#DIV/0!</v>
      </c>
      <c r="I25" s="41"/>
    </row>
    <row r="26" spans="1:10" x14ac:dyDescent="0.25">
      <c r="A26" s="78" t="s">
        <v>34</v>
      </c>
      <c r="B26" s="78"/>
      <c r="C26" s="39"/>
      <c r="D26" s="40"/>
      <c r="E26" s="41"/>
      <c r="F26" s="42"/>
      <c r="G26" s="116" t="e">
        <f t="shared" si="1"/>
        <v>#DIV/0!</v>
      </c>
      <c r="H26" s="116" t="e">
        <f t="shared" si="2"/>
        <v>#DIV/0!</v>
      </c>
      <c r="I26" s="41"/>
    </row>
    <row r="27" spans="1:10" x14ac:dyDescent="0.25">
      <c r="A27" s="78" t="s">
        <v>35</v>
      </c>
      <c r="B27" s="78"/>
      <c r="C27" s="39"/>
      <c r="D27" s="40"/>
      <c r="E27" s="41"/>
      <c r="F27" s="42"/>
      <c r="G27" s="116" t="e">
        <f>-($E27-$C27)/($C27)</f>
        <v>#DIV/0!</v>
      </c>
      <c r="H27" s="116" t="e">
        <f>-($F27-$D27)/($D27)</f>
        <v>#DIV/0!</v>
      </c>
      <c r="I27" s="41"/>
    </row>
    <row r="28" spans="1:10" x14ac:dyDescent="0.25">
      <c r="C28" s="8"/>
      <c r="E28"/>
    </row>
    <row r="29" spans="1:10" x14ac:dyDescent="0.25">
      <c r="A29" s="54" t="s">
        <v>36</v>
      </c>
      <c r="B29" s="55"/>
      <c r="C29" s="55"/>
      <c r="D29" s="55"/>
      <c r="E29" s="55"/>
      <c r="F29" s="56"/>
      <c r="G29" s="80" t="s">
        <v>37</v>
      </c>
      <c r="H29" s="80"/>
    </row>
    <row r="30" spans="1:10" ht="48" customHeight="1" x14ac:dyDescent="0.25">
      <c r="A30" s="81" t="s">
        <v>78</v>
      </c>
      <c r="B30" s="82"/>
      <c r="C30" s="82"/>
      <c r="D30" s="82"/>
      <c r="E30" s="83"/>
      <c r="F30" s="19" t="str">
        <f>IF((C9+C10)&gt;(C8*0.8), "YES", "NO")</f>
        <v>NO</v>
      </c>
      <c r="G30" s="84" t="e">
        <f>1-($C$8-$C$12)/($C$8)</f>
        <v>#DIV/0!</v>
      </c>
      <c r="H30" s="84"/>
    </row>
    <row r="31" spans="1:10" x14ac:dyDescent="0.25">
      <c r="A31" s="50" t="s">
        <v>38</v>
      </c>
      <c r="B31" s="51"/>
      <c r="C31" s="51"/>
      <c r="D31" s="51"/>
      <c r="E31" s="52"/>
      <c r="F31" s="19" t="str">
        <f>IF($F$30="NO","N/A",IF(G24&gt;=15%,"YES","NO"))</f>
        <v>N/A</v>
      </c>
      <c r="G31" s="64" t="e">
        <f>$G$24</f>
        <v>#DIV/0!</v>
      </c>
      <c r="H31" s="64"/>
      <c r="J31" s="20"/>
    </row>
    <row r="32" spans="1:10" x14ac:dyDescent="0.25">
      <c r="A32" s="50" t="s">
        <v>39</v>
      </c>
      <c r="B32" s="51"/>
      <c r="C32" s="51"/>
      <c r="D32" s="51"/>
      <c r="E32" s="52"/>
      <c r="F32" s="21" t="str">
        <f>IF($F$30="NO","N/A",IF(H24&gt;=5%, "YES", "NO"))</f>
        <v>N/A</v>
      </c>
      <c r="G32" s="64" t="e">
        <f>$H$24</f>
        <v>#DIV/0!</v>
      </c>
      <c r="H32" s="64"/>
    </row>
    <row r="33" spans="1:9" ht="15" customHeight="1" x14ac:dyDescent="0.25">
      <c r="A33" s="70" t="s">
        <v>40</v>
      </c>
      <c r="B33" s="71"/>
      <c r="C33" s="71"/>
      <c r="D33" s="71"/>
      <c r="E33" s="72"/>
      <c r="F33" s="77">
        <f>0.5/12*($C$9+$C$10)</f>
        <v>0</v>
      </c>
      <c r="G33" s="78" t="s">
        <v>68</v>
      </c>
      <c r="H33" s="79">
        <f>0.5/12*($C$9+$C$10)/43560</f>
        <v>0</v>
      </c>
      <c r="I33" s="76" t="s">
        <v>41</v>
      </c>
    </row>
    <row r="34" spans="1:9" x14ac:dyDescent="0.25">
      <c r="A34" s="73"/>
      <c r="B34" s="74"/>
      <c r="C34" s="74"/>
      <c r="D34" s="74"/>
      <c r="E34" s="75"/>
      <c r="F34" s="77"/>
      <c r="G34" s="78"/>
      <c r="H34" s="79"/>
      <c r="I34" s="76"/>
    </row>
    <row r="35" spans="1:9" x14ac:dyDescent="0.25">
      <c r="A35" s="67" t="s">
        <v>42</v>
      </c>
      <c r="B35" s="68"/>
      <c r="C35" s="68"/>
      <c r="D35" s="68"/>
      <c r="E35" s="69"/>
      <c r="F35" s="32"/>
      <c r="G35" s="29" t="s">
        <v>68</v>
      </c>
      <c r="H35" s="30"/>
      <c r="I35" s="30"/>
    </row>
    <row r="36" spans="1:9" x14ac:dyDescent="0.25">
      <c r="A36" s="50" t="s">
        <v>43</v>
      </c>
      <c r="B36" s="51"/>
      <c r="C36" s="51"/>
      <c r="D36" s="51"/>
      <c r="E36" s="52"/>
      <c r="F36" s="23" t="str">
        <f>IF($F$30="NO","N/A",IF(F35&gt;=F33, "YES", "NO"))</f>
        <v>N/A</v>
      </c>
      <c r="H36" s="30"/>
      <c r="I36" s="30"/>
    </row>
    <row r="39" spans="1:9" x14ac:dyDescent="0.25">
      <c r="A39" s="54" t="s">
        <v>44</v>
      </c>
      <c r="B39" s="55"/>
      <c r="C39" s="55"/>
      <c r="D39" s="55"/>
      <c r="E39" s="56"/>
    </row>
    <row r="40" spans="1:9" ht="45" x14ac:dyDescent="0.25">
      <c r="A40" s="65" t="s">
        <v>45</v>
      </c>
      <c r="B40" s="65"/>
      <c r="C40" s="12" t="s">
        <v>46</v>
      </c>
      <c r="D40" s="31" t="s">
        <v>47</v>
      </c>
      <c r="E40" s="12" t="s">
        <v>48</v>
      </c>
    </row>
    <row r="41" spans="1:9" x14ac:dyDescent="0.25">
      <c r="A41" s="66"/>
      <c r="B41" s="66"/>
      <c r="C41" s="43"/>
      <c r="D41" s="44"/>
      <c r="E41" s="19" t="str">
        <f>IF($D$41&lt;$C$41, "NO", "YES")</f>
        <v>YES</v>
      </c>
    </row>
    <row r="42" spans="1:9" x14ac:dyDescent="0.25">
      <c r="A42" s="11"/>
      <c r="B42" s="25"/>
      <c r="C42" s="25"/>
      <c r="D42"/>
      <c r="E42"/>
    </row>
    <row r="43" spans="1:9" x14ac:dyDescent="0.25">
      <c r="A43" s="11"/>
      <c r="B43" s="25"/>
      <c r="C43" s="25"/>
      <c r="D43"/>
      <c r="E43"/>
    </row>
    <row r="44" spans="1:9" x14ac:dyDescent="0.25">
      <c r="A44" s="54" t="s">
        <v>49</v>
      </c>
      <c r="B44" s="55"/>
      <c r="C44" s="55"/>
      <c r="D44" s="56"/>
      <c r="E44"/>
      <c r="F44" s="54" t="s">
        <v>50</v>
      </c>
      <c r="G44" s="55"/>
      <c r="H44" s="55"/>
      <c r="I44" s="56"/>
    </row>
    <row r="45" spans="1:9" x14ac:dyDescent="0.25">
      <c r="A45" s="61" t="s">
        <v>76</v>
      </c>
      <c r="B45" s="62"/>
      <c r="C45" s="63"/>
      <c r="D45" s="45"/>
      <c r="F45" s="53" t="s">
        <v>77</v>
      </c>
      <c r="G45" s="53"/>
      <c r="H45" s="53"/>
      <c r="I45" s="45"/>
    </row>
    <row r="46" spans="1:9" x14ac:dyDescent="0.25">
      <c r="A46" s="60" t="s">
        <v>51</v>
      </c>
      <c r="B46" s="60"/>
      <c r="C46" s="13" t="s">
        <v>52</v>
      </c>
      <c r="F46" s="60" t="s">
        <v>51</v>
      </c>
      <c r="G46" s="60"/>
      <c r="H46" s="13" t="s">
        <v>52</v>
      </c>
      <c r="I46" s="8"/>
    </row>
    <row r="47" spans="1:9" x14ac:dyDescent="0.25">
      <c r="A47" s="53" t="s">
        <v>53</v>
      </c>
      <c r="B47" s="53"/>
      <c r="C47" s="46"/>
      <c r="F47" s="53" t="s">
        <v>53</v>
      </c>
      <c r="G47" s="53"/>
      <c r="H47" s="46"/>
      <c r="I47" s="8"/>
    </row>
    <row r="48" spans="1:9" x14ac:dyDescent="0.25">
      <c r="A48" s="53" t="s">
        <v>54</v>
      </c>
      <c r="B48" s="53"/>
      <c r="C48" s="46"/>
      <c r="F48" s="53" t="s">
        <v>55</v>
      </c>
      <c r="G48" s="53"/>
      <c r="H48" s="46"/>
      <c r="I48" s="8"/>
    </row>
    <row r="49" spans="1:9" x14ac:dyDescent="0.25">
      <c r="A49" s="53" t="s">
        <v>56</v>
      </c>
      <c r="B49" s="53"/>
      <c r="C49" s="46"/>
      <c r="F49" s="53" t="s">
        <v>57</v>
      </c>
      <c r="G49" s="53"/>
      <c r="H49" s="46"/>
      <c r="I49" s="8"/>
    </row>
    <row r="50" spans="1:9" x14ac:dyDescent="0.25">
      <c r="A50" s="53" t="s">
        <v>57</v>
      </c>
      <c r="B50" s="53"/>
      <c r="C50" s="46"/>
      <c r="F50" s="53" t="s">
        <v>58</v>
      </c>
      <c r="G50" s="53"/>
      <c r="H50" s="46"/>
      <c r="I50" s="8"/>
    </row>
    <row r="53" spans="1:9" x14ac:dyDescent="0.25">
      <c r="A53" s="54" t="s">
        <v>59</v>
      </c>
      <c r="B53" s="55"/>
      <c r="C53" s="55"/>
      <c r="D53" s="55"/>
      <c r="E53" s="55"/>
      <c r="F53" s="56"/>
    </row>
    <row r="54" spans="1:9" x14ac:dyDescent="0.25">
      <c r="A54" s="57" t="s">
        <v>60</v>
      </c>
      <c r="B54" s="58"/>
      <c r="C54" s="58"/>
      <c r="D54" s="59"/>
      <c r="E54" s="47"/>
      <c r="F54" s="22" t="s">
        <v>61</v>
      </c>
    </row>
    <row r="55" spans="1:9" x14ac:dyDescent="0.25">
      <c r="A55" s="50" t="s">
        <v>62</v>
      </c>
      <c r="B55" s="51"/>
      <c r="C55" s="51"/>
      <c r="D55" s="52"/>
      <c r="E55" s="48" t="s">
        <v>73</v>
      </c>
    </row>
    <row r="56" spans="1:9" x14ac:dyDescent="0.25">
      <c r="A56" s="50" t="s">
        <v>63</v>
      </c>
      <c r="B56" s="51"/>
      <c r="C56" s="51"/>
      <c r="D56" s="51"/>
      <c r="E56" s="51"/>
      <c r="F56" s="51"/>
      <c r="G56" s="51"/>
      <c r="H56" s="52"/>
      <c r="I56" s="49" t="s">
        <v>73</v>
      </c>
    </row>
    <row r="57" spans="1:9" x14ac:dyDescent="0.25">
      <c r="B57" s="8"/>
      <c r="C57" s="8"/>
      <c r="D57"/>
      <c r="E57"/>
    </row>
  </sheetData>
  <sheetProtection algorithmName="SHA-512" hashValue="uHKXoOZUUoLvtJ7wPOVCLcvzYmuslSJRRxUBPY1q33jktLn7S2yiqfZGfOUXyKiLUJ2gserCoS5rkqcjyPj9aw==" saltValue="HluRMZ9gW1DY8z63m0ZwQg==" spinCount="100000" sheet="1" objects="1" scenarios="1"/>
  <mergeCells count="70">
    <mergeCell ref="A11:B11"/>
    <mergeCell ref="A6:B6"/>
    <mergeCell ref="A1:B1"/>
    <mergeCell ref="F6:G6"/>
    <mergeCell ref="A7:B7"/>
    <mergeCell ref="F7:G7"/>
    <mergeCell ref="A3:B3"/>
    <mergeCell ref="A4:B4"/>
    <mergeCell ref="A10:B10"/>
    <mergeCell ref="J1:S3"/>
    <mergeCell ref="A8:B8"/>
    <mergeCell ref="F8:G8"/>
    <mergeCell ref="A9:B9"/>
    <mergeCell ref="F9:G9"/>
    <mergeCell ref="A2:B2"/>
    <mergeCell ref="C2:I2"/>
    <mergeCell ref="C3:I3"/>
    <mergeCell ref="C1:I1"/>
    <mergeCell ref="C4:I4"/>
    <mergeCell ref="A12:B12"/>
    <mergeCell ref="B14:D14"/>
    <mergeCell ref="F14:I14"/>
    <mergeCell ref="A19:B20"/>
    <mergeCell ref="C19:D19"/>
    <mergeCell ref="E19:F19"/>
    <mergeCell ref="G19:H19"/>
    <mergeCell ref="I19:I20"/>
    <mergeCell ref="A31:E31"/>
    <mergeCell ref="G31:H31"/>
    <mergeCell ref="A21:B21"/>
    <mergeCell ref="A22:B22"/>
    <mergeCell ref="A23:B23"/>
    <mergeCell ref="A24:B24"/>
    <mergeCell ref="A25:B25"/>
    <mergeCell ref="A26:B26"/>
    <mergeCell ref="A27:B27"/>
    <mergeCell ref="A29:F29"/>
    <mergeCell ref="G29:H29"/>
    <mergeCell ref="A30:E30"/>
    <mergeCell ref="G30:H30"/>
    <mergeCell ref="A45:C45"/>
    <mergeCell ref="F45:H45"/>
    <mergeCell ref="A32:E32"/>
    <mergeCell ref="G32:H32"/>
    <mergeCell ref="A39:E39"/>
    <mergeCell ref="A40:B40"/>
    <mergeCell ref="A41:B41"/>
    <mergeCell ref="A44:D44"/>
    <mergeCell ref="F44:I44"/>
    <mergeCell ref="A36:E36"/>
    <mergeCell ref="A35:E35"/>
    <mergeCell ref="A33:E34"/>
    <mergeCell ref="I33:I34"/>
    <mergeCell ref="F33:F34"/>
    <mergeCell ref="G33:G34"/>
    <mergeCell ref="H33:H34"/>
    <mergeCell ref="A46:B46"/>
    <mergeCell ref="F46:G46"/>
    <mergeCell ref="A47:B47"/>
    <mergeCell ref="F47:G47"/>
    <mergeCell ref="A48:B48"/>
    <mergeCell ref="F48:G48"/>
    <mergeCell ref="A55:D55"/>
    <mergeCell ref="A56:H56"/>
    <mergeCell ref="A49:B49"/>
    <mergeCell ref="F49:G49"/>
    <mergeCell ref="A50:B50"/>
    <mergeCell ref="F50:G50"/>
    <mergeCell ref="A53:F53"/>
    <mergeCell ref="A54:D54"/>
  </mergeCells>
  <conditionalFormatting sqref="F30">
    <cfRule type="expression" dxfId="0" priority="1">
      <formula>"YES"</formula>
    </cfRule>
  </conditionalFormatting>
  <pageMargins left="0.7" right="0.7" top="0.75" bottom="0.75" header="0.3" footer="0.3"/>
  <pageSetup scale="70" orientation="portrait" r:id="rId1"/>
  <rowBreaks count="1" manualBreakCount="1">
    <brk id="2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List!$A$1:$A$2</xm:f>
          </x14:formula1>
          <xm:sqref>D45 I45</xm:sqref>
        </x14:dataValidation>
        <x14:dataValidation type="list" allowBlank="1" showInputMessage="1" showErrorMessage="1">
          <x14:formula1>
            <xm:f>List!$A$4:$A$6</xm:f>
          </x14:formula1>
          <xm:sqref>E55 I56</xm:sqref>
        </x14:dataValidation>
        <x14:dataValidation type="list" allowBlank="1" showInputMessage="1" showErrorMessage="1">
          <x14:formula1>
            <xm:f>List!$A$1:$A$3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79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SW_Template</vt:lpstr>
      <vt:lpstr>List</vt:lpstr>
      <vt:lpstr>SW_Template!Print_Area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Lerner, Sarah</dc:creator>
  <cp:lastModifiedBy>Lerner, Sarah</cp:lastModifiedBy>
  <cp:lastPrinted>2021-06-24T18:38:02Z</cp:lastPrinted>
  <dcterms:created xsi:type="dcterms:W3CDTF">2021-06-21T15:38:00Z</dcterms:created>
  <dcterms:modified xsi:type="dcterms:W3CDTF">2022-11-09T20:18:16Z</dcterms:modified>
</cp:coreProperties>
</file>