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ncommon\STORM\SWU_Adjustments\RainGardenReimbursementandSWUadjustment\"/>
    </mc:Choice>
  </mc:AlternateContent>
  <xr:revisionPtr revIDLastSave="0" documentId="13_ncr:1_{658DD347-25D2-41C9-9360-678C9146FBB3}" xr6:coauthVersionLast="47" xr6:coauthVersionMax="47" xr10:uidLastSave="{00000000-0000-0000-0000-000000000000}"/>
  <bookViews>
    <workbookView xWindow="30075" yWindow="0" windowWidth="25680" windowHeight="12315" activeTab="1" xr2:uid="{C56B5FFF-19D0-4EE0-B79F-8034886488C2}"/>
  </bookViews>
  <sheets>
    <sheet name="Intro" sheetId="2" r:id="rId1"/>
    <sheet name="Calculato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B10" i="1" s="1"/>
  <c r="B13" i="1" s="1"/>
  <c r="B16" i="1" s="1"/>
  <c r="B24" i="1"/>
  <c r="B22" i="1" l="1"/>
  <c r="B21" i="1"/>
  <c r="B17" i="1"/>
  <c r="B18" i="1" s="1"/>
  <c r="B25" i="1" l="1"/>
  <c r="B26" i="1" s="1"/>
</calcChain>
</file>

<file path=xl/sharedStrings.xml><?xml version="1.0" encoding="utf-8"?>
<sst xmlns="http://schemas.openxmlformats.org/spreadsheetml/2006/main" count="45" uniqueCount="42">
  <si>
    <t>Impervious Area Routed to Rain Garden</t>
  </si>
  <si>
    <t>Square Feet</t>
  </si>
  <si>
    <t>Top Area of Rain Garden</t>
  </si>
  <si>
    <t>Bottom Area of Rain Garden</t>
  </si>
  <si>
    <t>Inches</t>
  </si>
  <si>
    <t>Rain Garden Storage Volume</t>
  </si>
  <si>
    <t>cubic feet</t>
  </si>
  <si>
    <t>Impervious to Garden volume Ratio</t>
  </si>
  <si>
    <t>Area Eligible for SWU water qualtiy adjustment</t>
  </si>
  <si>
    <t>Reimbursement amount</t>
  </si>
  <si>
    <t>If this is larger than the impervious area you can have a smaller rain garden and still get the full reimbursement amount</t>
  </si>
  <si>
    <t xml:space="preserve">Stormwater Utility Rate </t>
  </si>
  <si>
    <t xml:space="preserve">Pervious </t>
  </si>
  <si>
    <t xml:space="preserve">Impervious </t>
  </si>
  <si>
    <t>per 1000/sf/month</t>
  </si>
  <si>
    <t>Current Estimated Annual SWU Fee for Area draining to Rain Garden</t>
  </si>
  <si>
    <t>Estimate annual SWU adjustment ( Savings)</t>
  </si>
  <si>
    <t>Ratios</t>
  </si>
  <si>
    <t>WQ</t>
  </si>
  <si>
    <t>Conveyance</t>
  </si>
  <si>
    <t>Applicant Name</t>
  </si>
  <si>
    <t xml:space="preserve">Address </t>
  </si>
  <si>
    <t>Email</t>
  </si>
  <si>
    <t>Must be less than 50 for reimbursement</t>
  </si>
  <si>
    <t>Rain garden treatment potential for reimbursement</t>
  </si>
  <si>
    <t>Post rain garden estimated annual swu for ara draining to RG</t>
  </si>
  <si>
    <t>Estimated bottom Area ( sf)</t>
  </si>
  <si>
    <t xml:space="preserve">Created by </t>
  </si>
  <si>
    <t>Phil Gaebler</t>
  </si>
  <si>
    <t>Purpose</t>
  </si>
  <si>
    <t>Calculate the reimbursement potential based on impervious drainage area and rain garden volume. Additionally the spreadsheet estimates the SWU fee adjustment</t>
  </si>
  <si>
    <t>Assumptions</t>
  </si>
  <si>
    <t>Date:</t>
  </si>
  <si>
    <t>This spreadsheet assumes that a maximum of $500 can be reimbursed for eligible expenses towards the construction of a private rain garden treating 600 sf of impervious area. The maximum ratio of impervious to rain garden volume is 50 sf to 1 cf of rain garden. Below that the reimbursement amount is controlled by  the 50:1 ratio instead of the impervious drainage area. The infiltration rate is assumed to be 1.63 inches per hour.</t>
  </si>
  <si>
    <t xml:space="preserve">Instructions </t>
  </si>
  <si>
    <t>Users inputs impervious area draining to the rain garden , the top area to the garden and the depth. All other values are calculated</t>
  </si>
  <si>
    <t>Instructions : Enter values in the yellow fields only</t>
  </si>
  <si>
    <t xml:space="preserve"> a ratio of 1 cf of storage per 50 sf of impervious is required to get the water quality adjustment.</t>
  </si>
  <si>
    <t xml:space="preserve"> a ratio of 1 cf of storage per 8 sf of impervious is required to get the conveyance adjustment.</t>
  </si>
  <si>
    <t xml:space="preserve">Rain Garden Depth </t>
  </si>
  <si>
    <t>Area Eligible for SWU adjustment conveyance adjustment</t>
  </si>
  <si>
    <t>This assumes a 4:1 side slope and utilizes the depth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</si>
</sst>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Border="1"/>
    <xf numFmtId="2" fontId="1" fillId="0" borderId="1" xfId="0" applyNumberFormat="1" applyFont="1" applyBorder="1"/>
    <xf numFmtId="1" fontId="1" fillId="0" borderId="0" xfId="0" applyNumberFormat="1" applyFont="1"/>
    <xf numFmtId="0" fontId="1" fillId="0" borderId="0" xfId="0" applyFont="1"/>
    <xf numFmtId="164" fontId="1" fillId="0" borderId="1" xfId="0" applyNumberFormat="1" applyFont="1" applyBorder="1"/>
    <xf numFmtId="164" fontId="1" fillId="0" borderId="0" xfId="0" applyNumberFormat="1" applyFont="1"/>
    <xf numFmtId="0" fontId="0" fillId="2" borderId="1" xfId="0" applyFill="1" applyBorder="1"/>
    <xf numFmtId="2" fontId="1" fillId="0" borderId="0" xfId="0" applyNumberFormat="1" applyFont="1"/>
    <xf numFmtId="0" fontId="0" fillId="0" borderId="1" xfId="0" applyBorder="1" applyAlignment="1"/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B9FCE-C523-4642-AF4E-1725342EF33D}">
  <dimension ref="A2:D21"/>
  <sheetViews>
    <sheetView workbookViewId="0">
      <selection activeCell="F20" sqref="F20"/>
    </sheetView>
  </sheetViews>
  <sheetFormatPr defaultRowHeight="15" x14ac:dyDescent="0.25"/>
  <cols>
    <col min="1" max="1" width="15.5703125" customWidth="1"/>
    <col min="2" max="2" width="9.42578125" bestFit="1" customWidth="1"/>
    <col min="4" max="4" width="17" customWidth="1"/>
  </cols>
  <sheetData>
    <row r="2" spans="1:4" x14ac:dyDescent="0.25">
      <c r="A2" t="s">
        <v>27</v>
      </c>
      <c r="B2" t="s">
        <v>28</v>
      </c>
    </row>
    <row r="3" spans="1:4" x14ac:dyDescent="0.25">
      <c r="A3" t="s">
        <v>32</v>
      </c>
      <c r="B3" s="10">
        <v>46080</v>
      </c>
    </row>
    <row r="4" spans="1:4" x14ac:dyDescent="0.25">
      <c r="A4" t="s">
        <v>29</v>
      </c>
      <c r="B4" s="11" t="s">
        <v>30</v>
      </c>
      <c r="C4" s="11"/>
      <c r="D4" s="11"/>
    </row>
    <row r="5" spans="1:4" x14ac:dyDescent="0.25">
      <c r="B5" s="11"/>
      <c r="C5" s="11"/>
      <c r="D5" s="11"/>
    </row>
    <row r="6" spans="1:4" x14ac:dyDescent="0.25">
      <c r="B6" s="11"/>
      <c r="C6" s="11"/>
      <c r="D6" s="11"/>
    </row>
    <row r="7" spans="1:4" x14ac:dyDescent="0.25">
      <c r="B7" s="11"/>
      <c r="C7" s="11"/>
      <c r="D7" s="11"/>
    </row>
    <row r="8" spans="1:4" x14ac:dyDescent="0.25">
      <c r="B8" s="11"/>
      <c r="C8" s="11"/>
      <c r="D8" s="11"/>
    </row>
    <row r="10" spans="1:4" x14ac:dyDescent="0.25">
      <c r="A10" t="s">
        <v>31</v>
      </c>
      <c r="B10" s="12" t="s">
        <v>33</v>
      </c>
      <c r="C10" s="12"/>
      <c r="D10" s="12"/>
    </row>
    <row r="11" spans="1:4" x14ac:dyDescent="0.25">
      <c r="B11" s="12"/>
      <c r="C11" s="12"/>
      <c r="D11" s="12"/>
    </row>
    <row r="12" spans="1:4" x14ac:dyDescent="0.25">
      <c r="B12" s="12"/>
      <c r="C12" s="12"/>
      <c r="D12" s="12"/>
    </row>
    <row r="13" spans="1:4" x14ac:dyDescent="0.25">
      <c r="B13" s="12"/>
      <c r="C13" s="12"/>
      <c r="D13" s="12"/>
    </row>
    <row r="14" spans="1:4" ht="123" customHeight="1" x14ac:dyDescent="0.25">
      <c r="B14" s="12"/>
      <c r="C14" s="12"/>
      <c r="D14" s="12"/>
    </row>
    <row r="16" spans="1:4" x14ac:dyDescent="0.25">
      <c r="A16" t="s">
        <v>34</v>
      </c>
      <c r="B16" s="11" t="s">
        <v>35</v>
      </c>
      <c r="C16" s="11"/>
      <c r="D16" s="11"/>
    </row>
    <row r="17" spans="2:4" x14ac:dyDescent="0.25">
      <c r="B17" s="11"/>
      <c r="C17" s="11"/>
      <c r="D17" s="11"/>
    </row>
    <row r="18" spans="2:4" x14ac:dyDescent="0.25">
      <c r="B18" s="11"/>
      <c r="C18" s="11"/>
      <c r="D18" s="11"/>
    </row>
    <row r="19" spans="2:4" x14ac:dyDescent="0.25">
      <c r="B19" s="11"/>
      <c r="C19" s="11"/>
      <c r="D19" s="11"/>
    </row>
    <row r="20" spans="2:4" x14ac:dyDescent="0.25">
      <c r="B20" s="11"/>
      <c r="C20" s="11"/>
      <c r="D20" s="11"/>
    </row>
    <row r="21" spans="2:4" x14ac:dyDescent="0.25">
      <c r="B21" s="11"/>
      <c r="C21" s="11"/>
      <c r="D21" s="11"/>
    </row>
  </sheetData>
  <mergeCells count="3">
    <mergeCell ref="B4:D8"/>
    <mergeCell ref="B10:D14"/>
    <mergeCell ref="B16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297EC-E261-4639-A3B9-BE1E446BB0A3}">
  <dimension ref="A1:G31"/>
  <sheetViews>
    <sheetView tabSelected="1" workbookViewId="0">
      <selection activeCell="M10" sqref="M10"/>
    </sheetView>
  </sheetViews>
  <sheetFormatPr defaultRowHeight="15" x14ac:dyDescent="0.25"/>
  <cols>
    <col min="1" max="1" width="61.42578125" bestFit="1" customWidth="1"/>
    <col min="3" max="3" width="11.140625" bestFit="1" customWidth="1"/>
    <col min="5" max="5" width="25.140625" bestFit="1" customWidth="1"/>
    <col min="6" max="6" width="17.28515625" bestFit="1" customWidth="1"/>
  </cols>
  <sheetData>
    <row r="1" spans="1:7" x14ac:dyDescent="0.25">
      <c r="A1" t="s">
        <v>20</v>
      </c>
      <c r="B1" s="9"/>
      <c r="C1" s="9"/>
      <c r="D1" s="9"/>
    </row>
    <row r="2" spans="1:7" x14ac:dyDescent="0.25">
      <c r="A2" t="s">
        <v>21</v>
      </c>
      <c r="B2" s="9"/>
      <c r="C2" s="9"/>
      <c r="D2" s="9"/>
    </row>
    <row r="3" spans="1:7" x14ac:dyDescent="0.25">
      <c r="A3" t="s">
        <v>22</v>
      </c>
      <c r="B3" s="9"/>
      <c r="C3" s="9"/>
      <c r="D3" s="9"/>
    </row>
    <row r="5" spans="1:7" x14ac:dyDescent="0.25">
      <c r="A5" t="s">
        <v>36</v>
      </c>
    </row>
    <row r="7" spans="1:7" x14ac:dyDescent="0.25">
      <c r="A7" t="s">
        <v>0</v>
      </c>
      <c r="B7" s="7">
        <v>600</v>
      </c>
      <c r="C7" t="s">
        <v>1</v>
      </c>
    </row>
    <row r="9" spans="1:7" x14ac:dyDescent="0.25">
      <c r="A9" t="s">
        <v>2</v>
      </c>
      <c r="B9" s="7">
        <v>50</v>
      </c>
      <c r="C9" t="s">
        <v>1</v>
      </c>
    </row>
    <row r="10" spans="1:7" x14ac:dyDescent="0.25">
      <c r="A10" t="s">
        <v>3</v>
      </c>
      <c r="B10" s="2">
        <f>F10</f>
        <v>25.715728752538102</v>
      </c>
      <c r="C10" t="s">
        <v>1</v>
      </c>
      <c r="E10" t="s">
        <v>26</v>
      </c>
      <c r="F10" s="8">
        <f>((SQRT(B9))-(4*B11/12))^2</f>
        <v>25.715728752538102</v>
      </c>
      <c r="G10" t="s">
        <v>41</v>
      </c>
    </row>
    <row r="11" spans="1:7" x14ac:dyDescent="0.25">
      <c r="A11" t="s">
        <v>39</v>
      </c>
      <c r="B11" s="7">
        <v>6</v>
      </c>
      <c r="C11" t="s">
        <v>4</v>
      </c>
    </row>
    <row r="13" spans="1:7" x14ac:dyDescent="0.25">
      <c r="A13" t="s">
        <v>5</v>
      </c>
      <c r="B13" s="8">
        <f>(B9+B10)/2*(B11/12)</f>
        <v>18.928932188134524</v>
      </c>
      <c r="C13" t="s">
        <v>6</v>
      </c>
    </row>
    <row r="16" spans="1:7" x14ac:dyDescent="0.25">
      <c r="A16" t="s">
        <v>7</v>
      </c>
      <c r="B16" s="3">
        <f>B7/B13</f>
        <v>31.697509084855088</v>
      </c>
      <c r="C16" t="s">
        <v>23</v>
      </c>
    </row>
    <row r="17" spans="1:6" x14ac:dyDescent="0.25">
      <c r="A17" t="s">
        <v>24</v>
      </c>
      <c r="B17" s="4">
        <f>B13*50</f>
        <v>946.44660940672622</v>
      </c>
      <c r="C17" t="s">
        <v>10</v>
      </c>
    </row>
    <row r="18" spans="1:6" x14ac:dyDescent="0.25">
      <c r="A18" t="s">
        <v>9</v>
      </c>
      <c r="B18" s="5">
        <f>IF(B16&gt;50,(B17/B7*500),IF((B7/600)*500&gt;500,500,(B7/600)*500))</f>
        <v>500</v>
      </c>
    </row>
    <row r="19" spans="1:6" x14ac:dyDescent="0.25">
      <c r="B19" s="1"/>
    </row>
    <row r="21" spans="1:6" x14ac:dyDescent="0.25">
      <c r="A21" t="s">
        <v>40</v>
      </c>
      <c r="B21" s="3">
        <f>IF(B13*8&lt;B7,B13*8,B7)</f>
        <v>151.4314575050762</v>
      </c>
      <c r="C21" t="s">
        <v>38</v>
      </c>
    </row>
    <row r="22" spans="1:6" x14ac:dyDescent="0.25">
      <c r="A22" t="s">
        <v>8</v>
      </c>
      <c r="B22" s="4">
        <f>IF(B13*50&lt;B7,B13*50,B7)</f>
        <v>600</v>
      </c>
      <c r="C22" t="s">
        <v>37</v>
      </c>
    </row>
    <row r="24" spans="1:6" x14ac:dyDescent="0.25">
      <c r="A24" t="s">
        <v>15</v>
      </c>
      <c r="B24" s="5">
        <f>B7*E27/1000*12</f>
        <v>26.157600000000002</v>
      </c>
    </row>
    <row r="25" spans="1:6" x14ac:dyDescent="0.25">
      <c r="A25" t="s">
        <v>16</v>
      </c>
      <c r="B25" s="5">
        <f>B22*0.4119*E27/1000*12+B21*0.5605*E27/1000*12</f>
        <v>14.474627602889823</v>
      </c>
      <c r="D25" t="s">
        <v>11</v>
      </c>
    </row>
    <row r="26" spans="1:6" x14ac:dyDescent="0.25">
      <c r="A26" t="s">
        <v>25</v>
      </c>
      <c r="B26" s="6">
        <f>B24-B25</f>
        <v>11.682972397110179</v>
      </c>
      <c r="D26" t="s">
        <v>12</v>
      </c>
      <c r="E26">
        <v>0.36699999999999999</v>
      </c>
      <c r="F26" t="s">
        <v>14</v>
      </c>
    </row>
    <row r="27" spans="1:6" x14ac:dyDescent="0.25">
      <c r="D27" t="s">
        <v>13</v>
      </c>
      <c r="E27">
        <v>3.633</v>
      </c>
      <c r="F27" t="s">
        <v>14</v>
      </c>
    </row>
    <row r="29" spans="1:6" x14ac:dyDescent="0.25">
      <c r="D29" t="s">
        <v>17</v>
      </c>
    </row>
    <row r="30" spans="1:6" x14ac:dyDescent="0.25">
      <c r="D30" t="s">
        <v>18</v>
      </c>
      <c r="E30">
        <v>41.119</v>
      </c>
    </row>
    <row r="31" spans="1:6" x14ac:dyDescent="0.25">
      <c r="D31" t="s">
        <v>19</v>
      </c>
      <c r="E31">
        <v>56.05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</vt:lpstr>
      <vt:lpstr>Calculator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Gaebler, Phil</dc:creator>
  <cp:lastModifiedBy>Gaebler, Phil</cp:lastModifiedBy>
  <dcterms:created xsi:type="dcterms:W3CDTF">2026-02-27T14:00:44Z</dcterms:created>
  <dcterms:modified xsi:type="dcterms:W3CDTF">2026-02-27T19:38:34Z</dcterms:modified>
</cp:coreProperties>
</file>