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F:\Hrroot\Training\OD Support\General Marketing\_Quarterly Course Calendar\Q3 2025\"/>
    </mc:Choice>
  </mc:AlternateContent>
  <xr:revisionPtr revIDLastSave="0" documentId="13_ncr:1_{FBBCDD4F-DBFF-4E7F-8E44-4CB518826B93}" xr6:coauthVersionLast="47" xr6:coauthVersionMax="47" xr10:uidLastSave="{00000000-0000-0000-0000-000000000000}"/>
  <bookViews>
    <workbookView xWindow="4215" yWindow="0" windowWidth="18450" windowHeight="21000" tabRatio="788" xr2:uid="{00000000-000D-0000-FFFF-FFFF00000000}"/>
  </bookViews>
  <sheets>
    <sheet name="Calendar" sheetId="14" r:id="rId1"/>
  </sheets>
  <definedNames>
    <definedName name="Calendar10Month">Calendar!#REF!</definedName>
    <definedName name="Calendar10MonthOption">MATCH(Calendar10Month,Months,0)</definedName>
    <definedName name="Calendar10Year">Calendar!#REF!</definedName>
    <definedName name="Calendar11Month">Calendar!#REF!</definedName>
    <definedName name="Calendar11MonthOption">MATCH(Calendar11Month,Months,0)</definedName>
    <definedName name="Calendar11Year">Calendar!#REF!</definedName>
    <definedName name="Calendar12Month">Calendar!#REF!</definedName>
    <definedName name="Calendar12MonthOption">MATCH(Calendar12Month,Months,0)</definedName>
    <definedName name="Calendar12Year">Calendar!#REF!</definedName>
    <definedName name="Calendar1Month">Calendar!$C$2</definedName>
    <definedName name="Calendar1MonthOption">MATCH(Calendar1Month,Months,0)</definedName>
    <definedName name="Calendar1Year">Calendar!$B$2</definedName>
    <definedName name="Calendar2Month">Calendar!$C$21</definedName>
    <definedName name="Calendar2MonthOption">MATCH(Calendar2Month,Months,0)</definedName>
    <definedName name="Calendar2Year">Calendar!$B$21</definedName>
    <definedName name="Calendar3Month">Calendar!$C$40</definedName>
    <definedName name="Calendar3MonthOption">MATCH(Calendar3Month,Months,0)</definedName>
    <definedName name="Calendar3Year">Calendar!$B$40</definedName>
    <definedName name="Calendar4Month">Calendar!#REF!</definedName>
    <definedName name="Calendar4MonthOption">MATCH(Calendar4Month,Months,0)</definedName>
    <definedName name="Calendar4Year">Calendar!#REF!</definedName>
    <definedName name="Calendar5Month">Calendar!#REF!</definedName>
    <definedName name="Calendar5MonthOption">MATCH(Calendar5Month,Months,0)</definedName>
    <definedName name="Calendar5Year">Calendar!#REF!</definedName>
    <definedName name="Calendar6Month">Calendar!#REF!</definedName>
    <definedName name="Calendar6MonthOption">MATCH(Calendar6Month,Months,0)</definedName>
    <definedName name="Calendar6Year">Calendar!#REF!</definedName>
    <definedName name="Calendar7Month">Calendar!#REF!</definedName>
    <definedName name="Calendar7MonthOption">MATCH(Calendar7Month,Months,0)</definedName>
    <definedName name="Calendar7Year">Calendar!#REF!</definedName>
    <definedName name="Calendar8Month">Calendar!#REF!</definedName>
    <definedName name="Calendar8MonthOption">MATCH(Calendar8Month,Months,0)</definedName>
    <definedName name="Calendar8Year">Calendar!#REF!</definedName>
    <definedName name="Calendar9Month">Calendar!#REF!</definedName>
    <definedName name="Calendar9MonthOption">MATCH(Calendar9Month,Months,0)</definedName>
    <definedName name="Calendar9Year">Calendar!#REF!</definedName>
    <definedName name="Days">{0,1,2,3,4,5,6}</definedName>
    <definedName name="Months">{"January","February","March","April","May","June","July","August","September","October","November","December"}</definedName>
    <definedName name="WeekdayOption">MATCH(WeekStart,Weekdays,0)+10</definedName>
    <definedName name="Weekdays">{"Monday","Tuesday","Wednesday","Thursday","Friday","Saturday","Sunday"}</definedName>
    <definedName name="WeekStart">Calendar!$B$3</definedName>
    <definedName name="WeekStartValue">IF(WeekStart="Monday",2,1)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1" i="14" l="1"/>
  <c r="B17" i="14" a="1"/>
  <c r="C17" i="14" s="1"/>
  <c r="B10" i="14" a="1"/>
  <c r="F10" i="14" s="1"/>
  <c r="B15" i="14" a="1"/>
  <c r="F15" i="14" s="1"/>
  <c r="B7" i="14" a="1"/>
  <c r="H7" i="14" s="1"/>
  <c r="B13" i="14" a="1"/>
  <c r="E13" i="14" s="1"/>
  <c r="B5" i="14" a="1"/>
  <c r="D5" i="14" s="1"/>
  <c r="D3" i="14" s="1"/>
  <c r="C21" i="14"/>
  <c r="B24" i="14" l="1" a="1"/>
  <c r="C24" i="14" s="1"/>
  <c r="C22" i="14" s="1"/>
  <c r="B17" i="14"/>
  <c r="G7" i="14"/>
  <c r="D7" i="14"/>
  <c r="F7" i="14"/>
  <c r="F13" i="14"/>
  <c r="B13" i="14"/>
  <c r="G13" i="14"/>
  <c r="E10" i="14"/>
  <c r="C13" i="14"/>
  <c r="B26" i="14" a="1"/>
  <c r="G26" i="14" s="1"/>
  <c r="H13" i="14"/>
  <c r="B10" i="14"/>
  <c r="B28" i="14" a="1"/>
  <c r="B28" i="14" s="1"/>
  <c r="D13" i="14"/>
  <c r="G10" i="14"/>
  <c r="H5" i="14"/>
  <c r="H3" i="14" s="1"/>
  <c r="B34" i="14" a="1"/>
  <c r="B34" i="14" s="1"/>
  <c r="C40" i="14"/>
  <c r="B40" i="14"/>
  <c r="E5" i="14"/>
  <c r="E3" i="14" s="1"/>
  <c r="C5" i="14"/>
  <c r="C3" i="14" s="1"/>
  <c r="F5" i="14"/>
  <c r="F3" i="14" s="1"/>
  <c r="B31" i="14" a="1"/>
  <c r="H31" i="14" s="1"/>
  <c r="C15" i="14"/>
  <c r="G15" i="14"/>
  <c r="D15" i="14"/>
  <c r="B15" i="14"/>
  <c r="H15" i="14"/>
  <c r="H10" i="14"/>
  <c r="C10" i="14"/>
  <c r="D10" i="14"/>
  <c r="B7" i="14"/>
  <c r="C7" i="14"/>
  <c r="E7" i="14"/>
  <c r="E15" i="14"/>
  <c r="B36" i="14" a="1"/>
  <c r="G5" i="14"/>
  <c r="G3" i="14" s="1"/>
  <c r="B5" i="14"/>
  <c r="F24" i="14" l="1"/>
  <c r="F22" i="14" s="1"/>
  <c r="D24" i="14"/>
  <c r="D22" i="14" s="1"/>
  <c r="H24" i="14"/>
  <c r="H22" i="14" s="1"/>
  <c r="G24" i="14"/>
  <c r="G22" i="14" s="1"/>
  <c r="B24" i="14"/>
  <c r="B22" i="14" s="1"/>
  <c r="E24" i="14"/>
  <c r="E22" i="14" s="1"/>
  <c r="B43" i="14" a="1"/>
  <c r="F43" i="14" s="1"/>
  <c r="F41" i="14" s="1"/>
  <c r="H28" i="14"/>
  <c r="C26" i="14"/>
  <c r="F26" i="14"/>
  <c r="E26" i="14"/>
  <c r="C31" i="14"/>
  <c r="G28" i="14"/>
  <c r="B26" i="14"/>
  <c r="H34" i="14"/>
  <c r="D26" i="14"/>
  <c r="H26" i="14"/>
  <c r="C34" i="14"/>
  <c r="C28" i="14"/>
  <c r="D34" i="14"/>
  <c r="B50" i="14" a="1"/>
  <c r="G50" i="14" s="1"/>
  <c r="E28" i="14"/>
  <c r="F28" i="14"/>
  <c r="D28" i="14"/>
  <c r="E34" i="14"/>
  <c r="G34" i="14"/>
  <c r="F34" i="14"/>
  <c r="F31" i="14"/>
  <c r="D31" i="14"/>
  <c r="B31" i="14"/>
  <c r="E31" i="14"/>
  <c r="G31" i="14"/>
  <c r="B45" i="14" a="1"/>
  <c r="B52" i="14" a="1"/>
  <c r="B48" i="14" a="1"/>
  <c r="B54" i="14" a="1"/>
  <c r="C36" i="14"/>
  <c r="B36" i="14"/>
  <c r="H43" i="14" l="1"/>
  <c r="H41" i="14" s="1"/>
  <c r="G43" i="14"/>
  <c r="G41" i="14" s="1"/>
  <c r="F50" i="14"/>
  <c r="E43" i="14"/>
  <c r="E41" i="14" s="1"/>
  <c r="B43" i="14"/>
  <c r="B41" i="14" s="1"/>
  <c r="D43" i="14"/>
  <c r="D41" i="14" s="1"/>
  <c r="C43" i="14"/>
  <c r="C41" i="14" s="1"/>
  <c r="C50" i="14"/>
  <c r="B50" i="14"/>
  <c r="H50" i="14"/>
  <c r="E50" i="14"/>
  <c r="D50" i="14"/>
  <c r="C48" i="14"/>
  <c r="D48" i="14"/>
  <c r="B48" i="14"/>
  <c r="F48" i="14"/>
  <c r="E48" i="14"/>
  <c r="G48" i="14"/>
  <c r="H48" i="14"/>
  <c r="F45" i="14"/>
  <c r="B45" i="14"/>
  <c r="D45" i="14"/>
  <c r="H45" i="14"/>
  <c r="G45" i="14"/>
  <c r="C45" i="14"/>
  <c r="E45" i="14"/>
  <c r="C52" i="14"/>
  <c r="E52" i="14"/>
  <c r="G52" i="14"/>
  <c r="F52" i="14"/>
  <c r="B52" i="14"/>
  <c r="D52" i="14"/>
  <c r="H52" i="14"/>
  <c r="B54" i="14"/>
  <c r="C54" i="14"/>
</calcChain>
</file>

<file path=xl/sharedStrings.xml><?xml version="1.0" encoding="utf-8"?>
<sst xmlns="http://schemas.openxmlformats.org/spreadsheetml/2006/main" count="41" uniqueCount="34">
  <si>
    <t>Notes:</t>
  </si>
  <si>
    <t>July</t>
  </si>
  <si>
    <t>Sunday</t>
  </si>
  <si>
    <t>4th of July Holiday</t>
  </si>
  <si>
    <t>9:00 - 11:00 am
Employee Check-Ins: Connecting &amp; Thriving (Bryant)</t>
  </si>
  <si>
    <t>10:00 - 11:30 am
Conflict Management
(Villella &amp; Scott)</t>
  </si>
  <si>
    <t>1:00 - 3:00 pm
Meeting Schedule + Virtual Type 2 Meetings (IT)</t>
  </si>
  <si>
    <t>9:00 - 11:00 am
Introduction to Microsoft OneDrive (IT)</t>
  </si>
  <si>
    <t>9:00 - 11:30 am
Retirement Planning Nuts &amp; Bolts (1 of 2)
(Larson)</t>
  </si>
  <si>
    <t>9:00 - 11:30 am
Retirement Planning Nuts &amp; Bolts (2 of 2)
(Larson)</t>
  </si>
  <si>
    <t>1:30 - 3:30 pm
Prohibited Harassment &amp; Discrimination Policy
(Price)</t>
  </si>
  <si>
    <t>9:00 - 11:00 am
Next Level Leadership
(Winston)</t>
  </si>
  <si>
    <t>1:00 - 3:00 pm
Introduction to Microsoft OneDrive (IT)</t>
  </si>
  <si>
    <t>9:30 - 11:30 am
Prohibited Harassment &amp; Discrimination Policy
(Price)</t>
  </si>
  <si>
    <t>9:30 - 11:30 am
Giving &amp; Receiving Feedback, Part 1 
(Wentland)</t>
  </si>
  <si>
    <t>1:30 - 3:00 pm
Sparking Growth
(Villella &amp; Scott)</t>
  </si>
  <si>
    <t>12:00 - 3:00 pm
RESJI Foundations, 
Part 1 
(RESJI Community Connections Team)</t>
  </si>
  <si>
    <t>Labor Day Holiday</t>
  </si>
  <si>
    <t>9:00 am - 12:00 pm
How to Conduct an Employee Misconduct Investigation
(Bryant, Lauten)</t>
  </si>
  <si>
    <t>10:00 - 11:30 am
Suicide Prevention
(Villella, Scott)</t>
  </si>
  <si>
    <t>9:00 - 11:00 am
Creating a Gender-Inclusive Workplace 101
(Herrmann)</t>
  </si>
  <si>
    <t>2:00 - 4:00 pm
Introduction to Microsoft OneDrive (IT)</t>
  </si>
  <si>
    <t>9:30 - 11:30 am
Prohibited Harassment &amp; Discrimination Policy 
(Price)</t>
  </si>
  <si>
    <t>9:00 - 10:30 am
Values-Based Leadership, Part 1
(Winston)</t>
  </si>
  <si>
    <t>9:00 - 10:30 am
Supervisors Building a Gender-Inclusive Workplace
(Herrmann)</t>
  </si>
  <si>
    <t>9:00 - 10:30 am
Values-Based Leadership in Action (Winston)</t>
  </si>
  <si>
    <t>10:00 - 11:30 am
Plain Language &amp; Effective Communication (Hoyt)</t>
  </si>
  <si>
    <t>1:30 - 3:30 pm
Manadtory Reporter Training (Price)</t>
  </si>
  <si>
    <t>9:00 - 11:00 am
Involving People in Decisions that Impact Them (Winston)</t>
  </si>
  <si>
    <t>1:30 - 3:30 pm
Mandatory Reporter Training (Price)</t>
  </si>
  <si>
    <t>1:00 - 3:00 pm
Build Bridges, Not Barriers (Brokenbough)</t>
  </si>
  <si>
    <t>9:00 - 11:00 am
Gender-Inclusive Language (Stangler)</t>
  </si>
  <si>
    <t>9:30 - 11:30 am
Mandatory Reporter Training (Price)</t>
  </si>
  <si>
    <t xml:space="preserve">Courses may be subject to change. For the latest updates on course offerings, and external or Retirement course options, scan the QR Code or visit www.cityofmadison.com/UpcomingCourseOfferings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</si>
</sst>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"/>
  </numFmts>
  <fonts count="38" x14ac:knownFonts="1">
    <font>
      <sz val="1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b/>
      <sz val="28"/>
      <color theme="0"/>
      <name val="Century Gothic"/>
      <family val="2"/>
      <scheme val="major"/>
    </font>
    <font>
      <sz val="36"/>
      <color theme="4" tint="-0.24994659260841701"/>
      <name val="Century Gothic"/>
      <family val="2"/>
      <scheme val="minor"/>
    </font>
    <font>
      <b/>
      <sz val="11"/>
      <color theme="3"/>
      <name val="Century Gothic"/>
      <family val="2"/>
      <scheme val="major"/>
    </font>
    <font>
      <sz val="16"/>
      <color theme="1"/>
      <name val="Century Gothic"/>
      <family val="2"/>
      <scheme val="minor"/>
    </font>
    <font>
      <b/>
      <sz val="11"/>
      <color theme="0"/>
      <name val="Century Gothic"/>
      <family val="2"/>
      <scheme val="major"/>
    </font>
    <font>
      <sz val="11"/>
      <name val="Century Gothic"/>
      <family val="2"/>
      <scheme val="minor"/>
    </font>
    <font>
      <sz val="11"/>
      <color theme="1"/>
      <name val="Century Gothic"/>
      <family val="2"/>
      <scheme val="major"/>
    </font>
    <font>
      <sz val="11"/>
      <color indexed="63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i/>
      <sz val="11"/>
      <color theme="3" tint="-0.24994659260841701"/>
      <name val="Century Gothic"/>
      <family val="2"/>
      <scheme val="minor"/>
    </font>
    <font>
      <sz val="11"/>
      <color theme="1" tint="0.14999847407452621"/>
      <name val="Source Sans Pro"/>
      <family val="2"/>
    </font>
    <font>
      <sz val="11"/>
      <color theme="0"/>
      <name val="Source Sans Pro"/>
      <family val="2"/>
    </font>
    <font>
      <b/>
      <sz val="40"/>
      <color theme="0"/>
      <name val="Source Sans Pro"/>
      <family val="2"/>
    </font>
    <font>
      <sz val="40"/>
      <color theme="0"/>
      <name val="Source Sans Pro"/>
      <family val="2"/>
    </font>
    <font>
      <sz val="36"/>
      <color theme="0"/>
      <name val="Source Sans Pro"/>
      <family val="2"/>
    </font>
    <font>
      <sz val="12"/>
      <color theme="6" tint="0.79998168889431442"/>
      <name val="Source Sans Pro"/>
      <family val="2"/>
    </font>
    <font>
      <b/>
      <sz val="12"/>
      <color theme="0"/>
      <name val="Source Sans Pro"/>
      <family val="2"/>
    </font>
    <font>
      <sz val="12"/>
      <color theme="1" tint="0.14999847407452621"/>
      <name val="Source Sans Pro"/>
      <family val="2"/>
    </font>
    <font>
      <b/>
      <sz val="12"/>
      <color theme="6" tint="-0.499984740745262"/>
      <name val="Source Sans Pro"/>
      <family val="2"/>
    </font>
    <font>
      <b/>
      <sz val="12"/>
      <color rgb="FF065D8C"/>
      <name val="Source Sans Pro"/>
      <family val="2"/>
    </font>
    <font>
      <sz val="10"/>
      <color theme="6" tint="-0.499984740745262"/>
      <name val="Source Sans Pro"/>
      <family val="2"/>
    </font>
    <font>
      <sz val="16"/>
      <color theme="1" tint="0.14999847407452621"/>
      <name val="Source Sans Pro"/>
      <family val="2"/>
    </font>
    <font>
      <sz val="12"/>
      <color rgb="FF065D8C"/>
      <name val="Source Sans Pro"/>
      <family val="2"/>
    </font>
    <font>
      <sz val="10"/>
      <color theme="1" tint="0.14999847407452621"/>
      <name val="Source Sans Pro"/>
      <family val="2"/>
    </font>
    <font>
      <sz val="12"/>
      <color theme="6" tint="-0.499984740745262"/>
      <name val="Source Sans Pro"/>
      <family val="2"/>
    </font>
    <font>
      <sz val="12"/>
      <color theme="0"/>
      <name val="Source Sans Pro"/>
      <family val="2"/>
    </font>
    <font>
      <b/>
      <sz val="12"/>
      <color theme="5" tint="-0.499984740745262"/>
      <name val="Source Sans Pro"/>
      <family val="2"/>
    </font>
    <font>
      <sz val="10"/>
      <color theme="5" tint="-0.499984740745262"/>
      <name val="Source Sans Pro"/>
      <family val="2"/>
    </font>
    <font>
      <sz val="10"/>
      <color rgb="FF065D8C"/>
      <name val="Source Sans Pro"/>
      <family val="2"/>
    </font>
    <font>
      <sz val="12"/>
      <color theme="6" tint="0.59999389629810485"/>
      <name val="Source Sans Pro"/>
      <family val="2"/>
    </font>
    <font>
      <b/>
      <sz val="12"/>
      <color theme="8" tint="-0.499984740745262"/>
      <name val="Source Sans Pro"/>
      <family val="2"/>
    </font>
    <font>
      <sz val="10"/>
      <name val="Source Sans Pro"/>
      <family val="2"/>
    </font>
    <font>
      <u/>
      <sz val="11"/>
      <color theme="10"/>
      <name val="Century Gothic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rgb="FF065D8C"/>
        <bgColor indexed="64"/>
      </patternFill>
    </fill>
    <fill>
      <patternFill patternType="solid">
        <fgColor rgb="FFE2E9F6"/>
        <bgColor indexed="64"/>
      </patternFill>
    </fill>
    <fill>
      <patternFill patternType="solid">
        <fgColor rgb="FF043D5B"/>
        <bgColor indexed="64"/>
      </patternFill>
    </fill>
  </fills>
  <borders count="47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6" tint="-0.499984740745262"/>
      </right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indexed="64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indexed="64"/>
      </left>
      <right style="thin">
        <color theme="6" tint="-0.499984740745262"/>
      </right>
      <top/>
      <bottom/>
      <diagonal/>
    </border>
    <border>
      <left style="thin">
        <color indexed="64"/>
      </left>
      <right style="thin">
        <color theme="6" tint="-0.499984740745262"/>
      </right>
      <top/>
      <bottom style="thin">
        <color indexed="64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/>
      <bottom/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indexed="64"/>
      </bottom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/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/>
      <top/>
      <bottom style="thin">
        <color indexed="64"/>
      </bottom>
      <diagonal/>
    </border>
    <border>
      <left/>
      <right style="thin">
        <color theme="6" tint="-0.499984740745262"/>
      </right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 style="thin">
        <color indexed="64"/>
      </right>
      <top/>
      <bottom style="thin">
        <color theme="1" tint="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 style="thin">
        <color theme="5" tint="-0.499984740745262"/>
      </right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/>
      <right style="thin">
        <color theme="5" tint="-0.499984740745262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5" tint="-0.499984740745262"/>
      </right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5" tint="-0.499984740745262"/>
      </right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n">
        <color theme="6" tint="-0.499984740745262"/>
      </left>
      <right style="thin">
        <color theme="5" tint="-0.499984740745262"/>
      </right>
      <top/>
      <bottom/>
      <diagonal/>
    </border>
    <border>
      <left style="thin">
        <color theme="6" tint="-0.499984740745262"/>
      </left>
      <right style="thin">
        <color theme="5" tint="-0.499984740745262"/>
      </right>
      <top/>
      <bottom style="thin">
        <color theme="1" tint="0.34998626667073579"/>
      </bottom>
      <diagonal/>
    </border>
    <border>
      <left style="thin">
        <color theme="5" tint="-0.499984740745262"/>
      </left>
      <right style="thin">
        <color theme="1" tint="0.34998626667073579"/>
      </right>
      <top/>
      <bottom/>
      <diagonal/>
    </border>
    <border>
      <left style="thin">
        <color theme="5" tint="-0.499984740745262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6" tint="-0.499984740745262"/>
      </right>
      <top/>
      <bottom style="thin">
        <color theme="1" tint="0.34998626667073579"/>
      </bottom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1" tint="0.34998626667073579"/>
      </bottom>
      <diagonal/>
    </border>
  </borders>
  <cellStyleXfs count="17">
    <xf numFmtId="0" fontId="0" fillId="0" borderId="0" applyFill="0" applyBorder="0" applyProtection="0"/>
    <xf numFmtId="0" fontId="12" fillId="2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164" fontId="8" fillId="0" borderId="6" applyFill="0" applyProtection="0">
      <alignment horizontal="left" vertical="center" wrapText="1" indent="1"/>
    </xf>
    <xf numFmtId="164" fontId="11" fillId="0" borderId="4" applyFill="0" applyProtection="0">
      <alignment horizontal="left" vertical="top" wrapText="1" indent="1"/>
    </xf>
    <xf numFmtId="164" fontId="1" fillId="0" borderId="0" applyNumberFormat="0" applyFill="0" applyProtection="0">
      <alignment horizontal="left" vertical="top" wrapText="1" indent="1"/>
    </xf>
    <xf numFmtId="164" fontId="10" fillId="0" borderId="5" applyNumberFormat="0" applyFill="0" applyProtection="0">
      <alignment horizontal="left" vertical="center" wrapText="1" indent="1"/>
    </xf>
    <xf numFmtId="0" fontId="5" fillId="5" borderId="0" applyNumberFormat="0" applyBorder="0" applyProtection="0">
      <alignment horizontal="center"/>
    </xf>
    <xf numFmtId="0" fontId="9" fillId="6" borderId="3" applyNumberFormat="0" applyProtection="0">
      <alignment horizontal="left" vertical="center" indent="1"/>
    </xf>
    <xf numFmtId="0" fontId="9" fillId="5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7" borderId="7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  <xf numFmtId="0" fontId="37" fillId="0" borderId="0" applyNumberFormat="0" applyFill="0" applyBorder="0" applyAlignment="0" applyProtection="0"/>
  </cellStyleXfs>
  <cellXfs count="138">
    <xf numFmtId="0" fontId="0" fillId="0" borderId="0" xfId="0"/>
    <xf numFmtId="0" fontId="15" fillId="0" borderId="0" xfId="0" applyFont="1"/>
    <xf numFmtId="0" fontId="15" fillId="0" borderId="25" xfId="0" applyFont="1" applyBorder="1"/>
    <xf numFmtId="0" fontId="15" fillId="0" borderId="0" xfId="0" applyFont="1" applyBorder="1"/>
    <xf numFmtId="0" fontId="16" fillId="8" borderId="0" xfId="0" applyFont="1" applyFill="1"/>
    <xf numFmtId="0" fontId="17" fillId="8" borderId="0" xfId="9" applyFont="1" applyFill="1" applyBorder="1" applyAlignment="1">
      <alignment horizontal="center" vertical="center"/>
    </xf>
    <xf numFmtId="0" fontId="19" fillId="8" borderId="0" xfId="2" applyFont="1" applyFill="1" applyAlignment="1"/>
    <xf numFmtId="0" fontId="16" fillId="8" borderId="0" xfId="0" applyFont="1" applyFill="1" applyBorder="1"/>
    <xf numFmtId="0" fontId="16" fillId="8" borderId="25" xfId="0" applyFont="1" applyFill="1" applyBorder="1"/>
    <xf numFmtId="0" fontId="20" fillId="10" borderId="0" xfId="0" applyFont="1" applyFill="1"/>
    <xf numFmtId="0" fontId="21" fillId="10" borderId="0" xfId="10" applyFont="1" applyFill="1" applyBorder="1" applyAlignment="1">
      <alignment vertical="center"/>
    </xf>
    <xf numFmtId="0" fontId="21" fillId="10" borderId="0" xfId="11" applyFont="1" applyFill="1" applyBorder="1" applyAlignment="1">
      <alignment vertical="center"/>
    </xf>
    <xf numFmtId="0" fontId="22" fillId="10" borderId="25" xfId="0" applyFont="1" applyFill="1" applyBorder="1"/>
    <xf numFmtId="0" fontId="22" fillId="0" borderId="0" xfId="0" applyFont="1" applyBorder="1"/>
    <xf numFmtId="0" fontId="22" fillId="0" borderId="0" xfId="0" applyFont="1"/>
    <xf numFmtId="0" fontId="22" fillId="9" borderId="0" xfId="0" applyFont="1" applyFill="1"/>
    <xf numFmtId="0" fontId="23" fillId="9" borderId="0" xfId="10" applyFont="1" applyFill="1" applyBorder="1">
      <alignment horizontal="left" vertical="center" indent="1"/>
    </xf>
    <xf numFmtId="0" fontId="23" fillId="9" borderId="0" xfId="11" applyFont="1" applyFill="1" applyBorder="1" applyAlignment="1">
      <alignment horizontal="left" vertical="center" indent="1"/>
    </xf>
    <xf numFmtId="0" fontId="22" fillId="9" borderId="25" xfId="0" applyFont="1" applyFill="1" applyBorder="1"/>
    <xf numFmtId="0" fontId="15" fillId="9" borderId="0" xfId="0" applyFont="1" applyFill="1" applyAlignment="1">
      <alignment horizontal="left" indent="1"/>
    </xf>
    <xf numFmtId="164" fontId="24" fillId="9" borderId="15" xfId="5" applyFont="1" applyFill="1" applyBorder="1" applyAlignment="1">
      <alignment horizontal="left" wrapText="1" indent="1"/>
    </xf>
    <xf numFmtId="164" fontId="24" fillId="9" borderId="20" xfId="5" applyFont="1" applyFill="1" applyBorder="1" applyAlignment="1">
      <alignment horizontal="left" wrapText="1" indent="1"/>
    </xf>
    <xf numFmtId="0" fontId="15" fillId="9" borderId="25" xfId="0" applyFont="1" applyFill="1" applyBorder="1" applyAlignment="1">
      <alignment horizontal="left" indent="1"/>
    </xf>
    <xf numFmtId="0" fontId="15" fillId="0" borderId="0" xfId="0" applyFont="1" applyBorder="1" applyAlignment="1">
      <alignment horizontal="left" indent="1"/>
    </xf>
    <xf numFmtId="0" fontId="15" fillId="0" borderId="0" xfId="0" applyFont="1" applyAlignment="1">
      <alignment horizontal="left" indent="1"/>
    </xf>
    <xf numFmtId="0" fontId="25" fillId="9" borderId="0" xfId="0" applyFont="1" applyFill="1" applyAlignment="1">
      <alignment horizontal="left" vertical="center" indent="1"/>
    </xf>
    <xf numFmtId="0" fontId="25" fillId="9" borderId="13" xfId="6" applyNumberFormat="1" applyFont="1" applyFill="1" applyBorder="1" applyAlignment="1">
      <alignment horizontal="left" vertical="center" wrapText="1" indent="1"/>
    </xf>
    <xf numFmtId="0" fontId="25" fillId="9" borderId="16" xfId="6" applyNumberFormat="1" applyFont="1" applyFill="1" applyBorder="1" applyAlignment="1">
      <alignment horizontal="left" vertical="center" wrapText="1" indent="1"/>
    </xf>
    <xf numFmtId="0" fontId="25" fillId="9" borderId="10" xfId="6" applyNumberFormat="1" applyFont="1" applyFill="1" applyBorder="1" applyAlignment="1">
      <alignment horizontal="left" vertical="center" wrapText="1" indent="1"/>
    </xf>
    <xf numFmtId="0" fontId="25" fillId="9" borderId="25" xfId="0" applyFont="1" applyFill="1" applyBorder="1" applyAlignment="1">
      <alignment horizontal="left" vertical="center" indent="1"/>
    </xf>
    <xf numFmtId="0" fontId="25" fillId="0" borderId="0" xfId="0" applyFont="1" applyBorder="1" applyAlignment="1">
      <alignment horizontal="left" vertical="center" indent="1"/>
    </xf>
    <xf numFmtId="0" fontId="25" fillId="0" borderId="0" xfId="0" applyFont="1" applyAlignment="1">
      <alignment horizontal="left" vertical="center" indent="1"/>
    </xf>
    <xf numFmtId="164" fontId="24" fillId="9" borderId="12" xfId="5" applyFont="1" applyFill="1" applyBorder="1" applyAlignment="1">
      <alignment horizontal="left" wrapText="1" indent="1"/>
    </xf>
    <xf numFmtId="0" fontId="26" fillId="9" borderId="0" xfId="0" applyFont="1" applyFill="1" applyAlignment="1">
      <alignment horizontal="left" indent="1"/>
    </xf>
    <xf numFmtId="0" fontId="26" fillId="9" borderId="25" xfId="0" applyFont="1" applyFill="1" applyBorder="1" applyAlignment="1">
      <alignment horizontal="left" indent="1"/>
    </xf>
    <xf numFmtId="0" fontId="26" fillId="0" borderId="0" xfId="0" applyFont="1" applyBorder="1" applyAlignment="1">
      <alignment horizontal="left" indent="1"/>
    </xf>
    <xf numFmtId="0" fontId="26" fillId="0" borderId="0" xfId="0" applyFont="1" applyAlignment="1">
      <alignment horizontal="left" indent="1"/>
    </xf>
    <xf numFmtId="0" fontId="25" fillId="9" borderId="14" xfId="6" applyNumberFormat="1" applyFont="1" applyFill="1" applyBorder="1" applyAlignment="1">
      <alignment horizontal="left" vertical="center" wrapText="1" indent="1"/>
    </xf>
    <xf numFmtId="0" fontId="25" fillId="9" borderId="17" xfId="6" applyNumberFormat="1" applyFont="1" applyFill="1" applyBorder="1" applyAlignment="1">
      <alignment horizontal="left" vertical="center" wrapText="1" indent="1"/>
    </xf>
    <xf numFmtId="0" fontId="28" fillId="9" borderId="0" xfId="0" applyFont="1" applyFill="1"/>
    <xf numFmtId="0" fontId="29" fillId="9" borderId="0" xfId="6" applyNumberFormat="1" applyFont="1" applyFill="1" applyBorder="1" applyAlignment="1">
      <alignment horizontal="left" vertical="center" wrapText="1" indent="1"/>
    </xf>
    <xf numFmtId="0" fontId="29" fillId="9" borderId="0" xfId="7" applyNumberFormat="1" applyFont="1" applyFill="1" applyAlignment="1">
      <alignment horizontal="left" vertical="center" wrapText="1" indent="1"/>
    </xf>
    <xf numFmtId="0" fontId="28" fillId="9" borderId="25" xfId="0" applyFont="1" applyFill="1" applyBorder="1"/>
    <xf numFmtId="0" fontId="28" fillId="0" borderId="0" xfId="0" applyFont="1" applyBorder="1"/>
    <xf numFmtId="0" fontId="28" fillId="0" borderId="0" xfId="0" applyFont="1"/>
    <xf numFmtId="0" fontId="15" fillId="0" borderId="0" xfId="6" applyNumberFormat="1" applyFont="1" applyFill="1" applyBorder="1">
      <alignment horizontal="left" vertical="top" wrapText="1" indent="1"/>
    </xf>
    <xf numFmtId="0" fontId="15" fillId="0" borderId="0" xfId="7" applyNumberFormat="1" applyFont="1">
      <alignment horizontal="left" vertical="top" wrapText="1" indent="1"/>
    </xf>
    <xf numFmtId="0" fontId="18" fillId="8" borderId="0" xfId="2" applyFont="1" applyFill="1" applyAlignment="1">
      <alignment vertical="center"/>
    </xf>
    <xf numFmtId="0" fontId="30" fillId="10" borderId="0" xfId="0" applyFont="1" applyFill="1" applyBorder="1"/>
    <xf numFmtId="0" fontId="21" fillId="10" borderId="0" xfId="10" applyFont="1" applyFill="1" applyBorder="1" applyAlignment="1">
      <alignment horizontal="left" vertical="center"/>
    </xf>
    <xf numFmtId="0" fontId="21" fillId="10" borderId="0" xfId="11" applyFont="1" applyFill="1" applyBorder="1" applyAlignment="1">
      <alignment horizontal="left" vertical="center"/>
    </xf>
    <xf numFmtId="0" fontId="30" fillId="10" borderId="25" xfId="0" applyFont="1" applyFill="1" applyBorder="1"/>
    <xf numFmtId="0" fontId="22" fillId="9" borderId="0" xfId="0" applyFont="1" applyFill="1" applyBorder="1"/>
    <xf numFmtId="0" fontId="31" fillId="9" borderId="0" xfId="10" applyFont="1" applyFill="1" applyBorder="1" applyAlignment="1">
      <alignment horizontal="left" vertical="center"/>
    </xf>
    <xf numFmtId="0" fontId="31" fillId="9" borderId="0" xfId="11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indent="1"/>
    </xf>
    <xf numFmtId="0" fontId="22" fillId="9" borderId="25" xfId="0" applyFont="1" applyFill="1" applyBorder="1" applyAlignment="1">
      <alignment horizontal="left" indent="1"/>
    </xf>
    <xf numFmtId="0" fontId="32" fillId="9" borderId="0" xfId="0" applyFont="1" applyFill="1" applyBorder="1" applyAlignment="1">
      <alignment horizontal="left" vertical="center" indent="1"/>
    </xf>
    <xf numFmtId="0" fontId="32" fillId="9" borderId="25" xfId="0" applyFont="1" applyFill="1" applyBorder="1" applyAlignment="1">
      <alignment horizontal="left" vertical="center" indent="1"/>
    </xf>
    <xf numFmtId="0" fontId="32" fillId="0" borderId="0" xfId="0" applyFont="1" applyBorder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0" fontId="28" fillId="9" borderId="0" xfId="0" applyFont="1" applyFill="1" applyBorder="1"/>
    <xf numFmtId="0" fontId="22" fillId="9" borderId="0" xfId="6" applyNumberFormat="1" applyFont="1" applyFill="1" applyBorder="1">
      <alignment horizontal="left" vertical="top" wrapText="1" indent="1"/>
    </xf>
    <xf numFmtId="0" fontId="22" fillId="9" borderId="0" xfId="7" applyNumberFormat="1" applyFont="1" applyFill="1">
      <alignment horizontal="left" vertical="top" wrapText="1" indent="1"/>
    </xf>
    <xf numFmtId="0" fontId="34" fillId="10" borderId="0" xfId="0" applyFont="1" applyFill="1" applyBorder="1" applyAlignment="1">
      <alignment horizontal="left"/>
    </xf>
    <xf numFmtId="0" fontId="35" fillId="9" borderId="0" xfId="10" applyFont="1" applyFill="1" applyBorder="1" applyAlignment="1">
      <alignment horizontal="center" vertical="center"/>
    </xf>
    <xf numFmtId="0" fontId="35" fillId="9" borderId="0" xfId="11" applyFont="1" applyFill="1" applyBorder="1" applyAlignment="1">
      <alignment horizontal="center" vertical="center"/>
    </xf>
    <xf numFmtId="0" fontId="15" fillId="9" borderId="0" xfId="0" applyFont="1" applyFill="1" applyBorder="1" applyAlignment="1">
      <alignment horizontal="left" indent="1"/>
    </xf>
    <xf numFmtId="0" fontId="25" fillId="9" borderId="0" xfId="0" applyFont="1" applyFill="1" applyBorder="1" applyAlignment="1">
      <alignment horizontal="left" vertical="center" indent="1"/>
    </xf>
    <xf numFmtId="0" fontId="33" fillId="9" borderId="18" xfId="6" applyNumberFormat="1" applyFont="1" applyFill="1" applyBorder="1" applyAlignment="1">
      <alignment horizontal="left" vertical="center" wrapText="1" indent="1"/>
    </xf>
    <xf numFmtId="164" fontId="24" fillId="9" borderId="16" xfId="5" applyFont="1" applyFill="1" applyBorder="1" applyAlignment="1">
      <alignment horizontal="left" wrapText="1" indent="1"/>
    </xf>
    <xf numFmtId="164" fontId="24" fillId="9" borderId="10" xfId="5" applyFont="1" applyFill="1" applyBorder="1" applyAlignment="1">
      <alignment horizontal="left" wrapText="1" indent="1"/>
    </xf>
    <xf numFmtId="0" fontId="28" fillId="9" borderId="0" xfId="6" applyNumberFormat="1" applyFont="1" applyFill="1" applyBorder="1">
      <alignment horizontal="left" vertical="top" wrapText="1" indent="1"/>
    </xf>
    <xf numFmtId="0" fontId="28" fillId="9" borderId="0" xfId="7" applyNumberFormat="1" applyFont="1" applyFill="1">
      <alignment horizontal="left" vertical="top" wrapText="1" indent="1"/>
    </xf>
    <xf numFmtId="0" fontId="36" fillId="9" borderId="16" xfId="16" applyNumberFormat="1" applyFont="1" applyFill="1" applyBorder="1" applyAlignment="1">
      <alignment horizontal="left" vertical="center" wrapText="1" indent="1"/>
    </xf>
    <xf numFmtId="0" fontId="36" fillId="9" borderId="18" xfId="16" applyNumberFormat="1" applyFont="1" applyFill="1" applyBorder="1" applyAlignment="1">
      <alignment horizontal="left" vertical="center" wrapText="1" indent="1"/>
    </xf>
    <xf numFmtId="0" fontId="36" fillId="9" borderId="16" xfId="6" applyNumberFormat="1" applyFont="1" applyFill="1" applyBorder="1" applyAlignment="1">
      <alignment horizontal="left" vertical="center" wrapText="1" indent="1"/>
    </xf>
    <xf numFmtId="0" fontId="36" fillId="9" borderId="18" xfId="6" applyNumberFormat="1" applyFont="1" applyFill="1" applyBorder="1" applyAlignment="1">
      <alignment horizontal="left" vertical="center" wrapText="1" indent="1"/>
    </xf>
    <xf numFmtId="0" fontId="36" fillId="9" borderId="16" xfId="6" applyNumberFormat="1" applyFont="1" applyFill="1" applyBorder="1" applyAlignment="1">
      <alignment horizontal="left" vertical="center" wrapText="1"/>
    </xf>
    <xf numFmtId="164" fontId="24" fillId="9" borderId="28" xfId="5" applyFont="1" applyFill="1" applyBorder="1" applyAlignment="1">
      <alignment horizontal="left" wrapText="1" indent="1"/>
    </xf>
    <xf numFmtId="0" fontId="33" fillId="9" borderId="29" xfId="6" applyNumberFormat="1" applyFont="1" applyFill="1" applyBorder="1" applyAlignment="1">
      <alignment horizontal="left" vertical="center" wrapText="1" indent="1"/>
    </xf>
    <xf numFmtId="164" fontId="24" fillId="9" borderId="30" xfId="5" applyFont="1" applyFill="1" applyBorder="1" applyAlignment="1">
      <alignment horizontal="left" wrapText="1" indent="1"/>
    </xf>
    <xf numFmtId="0" fontId="33" fillId="9" borderId="31" xfId="6" applyNumberFormat="1" applyFont="1" applyFill="1" applyBorder="1" applyAlignment="1">
      <alignment horizontal="left" vertical="center" wrapText="1" indent="1"/>
    </xf>
    <xf numFmtId="164" fontId="24" fillId="9" borderId="32" xfId="5" applyFont="1" applyFill="1" applyBorder="1" applyAlignment="1">
      <alignment horizontal="left" wrapText="1" indent="1"/>
    </xf>
    <xf numFmtId="164" fontId="24" fillId="9" borderId="33" xfId="5" applyFont="1" applyFill="1" applyBorder="1" applyAlignment="1">
      <alignment horizontal="left" wrapText="1" indent="1"/>
    </xf>
    <xf numFmtId="0" fontId="33" fillId="9" borderId="34" xfId="6" applyNumberFormat="1" applyFont="1" applyFill="1" applyBorder="1" applyAlignment="1">
      <alignment horizontal="left" vertical="center" wrapText="1" indent="1"/>
    </xf>
    <xf numFmtId="0" fontId="33" fillId="9" borderId="35" xfId="6" applyNumberFormat="1" applyFont="1" applyFill="1" applyBorder="1" applyAlignment="1">
      <alignment horizontal="left" vertical="center" wrapText="1" indent="1"/>
    </xf>
    <xf numFmtId="164" fontId="24" fillId="9" borderId="36" xfId="5" applyFont="1" applyFill="1" applyBorder="1" applyAlignment="1">
      <alignment horizontal="left" wrapText="1" indent="1"/>
    </xf>
    <xf numFmtId="164" fontId="24" fillId="9" borderId="37" xfId="5" applyFont="1" applyFill="1" applyBorder="1" applyAlignment="1">
      <alignment horizontal="left" wrapText="1" indent="1"/>
    </xf>
    <xf numFmtId="0" fontId="33" fillId="9" borderId="38" xfId="6" applyNumberFormat="1" applyFont="1" applyFill="1" applyBorder="1" applyAlignment="1">
      <alignment horizontal="left" vertical="center" wrapText="1" indent="1"/>
    </xf>
    <xf numFmtId="0" fontId="33" fillId="9" borderId="39" xfId="6" applyNumberFormat="1" applyFont="1" applyFill="1" applyBorder="1" applyAlignment="1">
      <alignment horizontal="left" vertical="center" wrapText="1" indent="1"/>
    </xf>
    <xf numFmtId="0" fontId="36" fillId="9" borderId="29" xfId="6" applyNumberFormat="1" applyFont="1" applyFill="1" applyBorder="1" applyAlignment="1">
      <alignment horizontal="left" vertical="center" wrapText="1" indent="1"/>
    </xf>
    <xf numFmtId="0" fontId="36" fillId="9" borderId="34" xfId="6" applyNumberFormat="1" applyFont="1" applyFill="1" applyBorder="1" applyAlignment="1">
      <alignment horizontal="left" vertical="center" wrapText="1" indent="1"/>
    </xf>
    <xf numFmtId="0" fontId="36" fillId="9" borderId="22" xfId="6" applyNumberFormat="1" applyFont="1" applyFill="1" applyBorder="1" applyAlignment="1">
      <alignment horizontal="left" vertical="center" wrapText="1" indent="1"/>
    </xf>
    <xf numFmtId="0" fontId="36" fillId="9" borderId="0" xfId="0" applyFont="1" applyFill="1" applyBorder="1" applyAlignment="1">
      <alignment horizontal="left" vertical="center" indent="1"/>
    </xf>
    <xf numFmtId="0" fontId="36" fillId="9" borderId="25" xfId="0" applyFont="1" applyFill="1" applyBorder="1" applyAlignment="1">
      <alignment horizontal="left" vertical="center" indent="1"/>
    </xf>
    <xf numFmtId="0" fontId="36" fillId="0" borderId="0" xfId="0" applyFont="1" applyBorder="1" applyAlignment="1">
      <alignment horizontal="left" vertical="center" indent="1"/>
    </xf>
    <xf numFmtId="0" fontId="36" fillId="0" borderId="0" xfId="0" applyFont="1" applyAlignment="1">
      <alignment horizontal="left" vertical="center" indent="1"/>
    </xf>
    <xf numFmtId="0" fontId="36" fillId="9" borderId="44" xfId="16" applyNumberFormat="1" applyFont="1" applyFill="1" applyBorder="1" applyAlignment="1">
      <alignment horizontal="left" vertical="center" wrapText="1" indent="1"/>
    </xf>
    <xf numFmtId="0" fontId="36" fillId="9" borderId="38" xfId="6" applyNumberFormat="1" applyFont="1" applyFill="1" applyBorder="1" applyAlignment="1">
      <alignment horizontal="left" vertical="center" wrapText="1" indent="1"/>
    </xf>
    <xf numFmtId="0" fontId="36" fillId="9" borderId="29" xfId="16" applyNumberFormat="1" applyFont="1" applyFill="1" applyBorder="1" applyAlignment="1">
      <alignment horizontal="left" vertical="center" wrapText="1" indent="1"/>
    </xf>
    <xf numFmtId="0" fontId="36" fillId="9" borderId="39" xfId="16" applyNumberFormat="1" applyFont="1" applyFill="1" applyBorder="1" applyAlignment="1">
      <alignment horizontal="left" vertical="center" wrapText="1" indent="1"/>
    </xf>
    <xf numFmtId="0" fontId="36" fillId="9" borderId="0" xfId="16" applyNumberFormat="1" applyFont="1" applyFill="1" applyBorder="1" applyAlignment="1">
      <alignment horizontal="left" vertical="center" wrapText="1" indent="1"/>
    </xf>
    <xf numFmtId="0" fontId="36" fillId="9" borderId="0" xfId="0" applyFont="1" applyFill="1" applyAlignment="1">
      <alignment horizontal="left" vertical="center"/>
    </xf>
    <xf numFmtId="0" fontId="36" fillId="9" borderId="25" xfId="0" applyFont="1" applyFill="1" applyBorder="1" applyAlignment="1">
      <alignment horizontal="left" vertical="center"/>
    </xf>
    <xf numFmtId="0" fontId="36" fillId="0" borderId="0" xfId="0" applyFont="1" applyBorder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36" fillId="9" borderId="13" xfId="6" applyNumberFormat="1" applyFont="1" applyFill="1" applyBorder="1" applyAlignment="1">
      <alignment horizontal="left" vertical="center" wrapText="1"/>
    </xf>
    <xf numFmtId="0" fontId="36" fillId="9" borderId="10" xfId="6" applyNumberFormat="1" applyFont="1" applyFill="1" applyBorder="1" applyAlignment="1">
      <alignment horizontal="left" vertical="center" wrapText="1"/>
    </xf>
    <xf numFmtId="0" fontId="36" fillId="9" borderId="18" xfId="6" applyNumberFormat="1" applyFont="1" applyFill="1" applyBorder="1" applyAlignment="1">
      <alignment horizontal="left" vertical="center" wrapText="1"/>
    </xf>
    <xf numFmtId="0" fontId="36" fillId="9" borderId="27" xfId="16" applyNumberFormat="1" applyFont="1" applyFill="1" applyBorder="1" applyAlignment="1">
      <alignment horizontal="left" vertical="center" wrapText="1" indent="1"/>
    </xf>
    <xf numFmtId="164" fontId="24" fillId="9" borderId="13" xfId="5" applyFont="1" applyFill="1" applyBorder="1" applyAlignment="1">
      <alignment horizontal="center" wrapText="1"/>
    </xf>
    <xf numFmtId="164" fontId="24" fillId="9" borderId="26" xfId="5" applyFont="1" applyFill="1" applyBorder="1" applyAlignment="1">
      <alignment horizontal="center" wrapText="1"/>
    </xf>
    <xf numFmtId="0" fontId="36" fillId="9" borderId="40" xfId="16" applyNumberFormat="1" applyFont="1" applyFill="1" applyBorder="1" applyAlignment="1">
      <alignment horizontal="left" vertical="center" wrapText="1" indent="1"/>
    </xf>
    <xf numFmtId="0" fontId="36" fillId="9" borderId="41" xfId="16" applyNumberFormat="1" applyFont="1" applyFill="1" applyBorder="1" applyAlignment="1">
      <alignment horizontal="left" vertical="center" wrapText="1" indent="1"/>
    </xf>
    <xf numFmtId="0" fontId="36" fillId="9" borderId="42" xfId="16" applyNumberFormat="1" applyFont="1" applyFill="1" applyBorder="1" applyAlignment="1">
      <alignment horizontal="left" vertical="center" wrapText="1" indent="1"/>
    </xf>
    <xf numFmtId="0" fontId="36" fillId="9" borderId="43" xfId="16" applyNumberFormat="1" applyFont="1" applyFill="1" applyBorder="1" applyAlignment="1">
      <alignment horizontal="left" vertical="center" wrapText="1" indent="1"/>
    </xf>
    <xf numFmtId="0" fontId="36" fillId="9" borderId="10" xfId="6" applyNumberFormat="1" applyFont="1" applyFill="1" applyBorder="1" applyAlignment="1">
      <alignment horizontal="center" vertical="center" wrapText="1"/>
    </xf>
    <xf numFmtId="0" fontId="36" fillId="9" borderId="45" xfId="6" applyNumberFormat="1" applyFont="1" applyFill="1" applyBorder="1" applyAlignment="1">
      <alignment horizontal="center" vertical="center" wrapText="1"/>
    </xf>
    <xf numFmtId="0" fontId="36" fillId="9" borderId="16" xfId="16" applyNumberFormat="1" applyFont="1" applyFill="1" applyBorder="1" applyAlignment="1">
      <alignment horizontal="left" vertical="center" wrapText="1" indent="1"/>
    </xf>
    <xf numFmtId="0" fontId="36" fillId="9" borderId="46" xfId="16" applyNumberFormat="1" applyFont="1" applyFill="1" applyBorder="1" applyAlignment="1">
      <alignment horizontal="left" vertical="center" wrapText="1" indent="1"/>
    </xf>
    <xf numFmtId="0" fontId="18" fillId="8" borderId="0" xfId="2" applyFont="1" applyFill="1" applyAlignment="1">
      <alignment horizontal="left" vertical="center"/>
    </xf>
    <xf numFmtId="164" fontId="27" fillId="9" borderId="0" xfId="8" applyFont="1" applyFill="1" applyBorder="1" applyAlignment="1">
      <alignment horizontal="left" wrapText="1" indent="1"/>
    </xf>
    <xf numFmtId="0" fontId="27" fillId="9" borderId="19" xfId="8" applyNumberFormat="1" applyFont="1" applyFill="1" applyBorder="1" applyAlignment="1">
      <alignment horizontal="left" wrapText="1" indent="1"/>
    </xf>
    <xf numFmtId="0" fontId="27" fillId="9" borderId="11" xfId="8" applyNumberFormat="1" applyFont="1" applyFill="1" applyBorder="1" applyAlignment="1">
      <alignment horizontal="left" wrapText="1" indent="1"/>
    </xf>
    <xf numFmtId="0" fontId="27" fillId="9" borderId="20" xfId="8" applyNumberFormat="1" applyFont="1" applyFill="1" applyBorder="1" applyAlignment="1">
      <alignment horizontal="left" wrapText="1" indent="1"/>
    </xf>
    <xf numFmtId="164" fontId="36" fillId="9" borderId="13" xfId="16" applyNumberFormat="1" applyFont="1" applyFill="1" applyBorder="1" applyAlignment="1">
      <alignment horizontal="left" vertical="center" wrapText="1" indent="1"/>
    </xf>
    <xf numFmtId="164" fontId="36" fillId="9" borderId="26" xfId="16" applyNumberFormat="1" applyFont="1" applyFill="1" applyBorder="1" applyAlignment="1">
      <alignment horizontal="left" vertical="center" wrapText="1" indent="1"/>
    </xf>
    <xf numFmtId="164" fontId="27" fillId="9" borderId="21" xfId="8" applyFont="1" applyFill="1" applyBorder="1" applyAlignment="1">
      <alignment horizontal="left" wrapText="1" indent="1"/>
    </xf>
    <xf numFmtId="164" fontId="27" fillId="9" borderId="10" xfId="8" applyFont="1" applyFill="1" applyBorder="1" applyAlignment="1">
      <alignment horizontal="left" wrapText="1" indent="1"/>
    </xf>
    <xf numFmtId="164" fontId="27" fillId="9" borderId="37" xfId="8" applyFont="1" applyFill="1" applyBorder="1" applyAlignment="1">
      <alignment horizontal="left" wrapText="1" indent="1"/>
    </xf>
    <xf numFmtId="164" fontId="27" fillId="9" borderId="33" xfId="8" applyFont="1" applyFill="1" applyBorder="1" applyAlignment="1">
      <alignment horizontal="left" wrapText="1" indent="1"/>
    </xf>
    <xf numFmtId="164" fontId="24" fillId="9" borderId="13" xfId="5" applyFont="1" applyFill="1" applyBorder="1" applyAlignment="1">
      <alignment horizontal="left" vertical="center" wrapText="1"/>
    </xf>
    <xf numFmtId="164" fontId="24" fillId="9" borderId="26" xfId="5" applyFont="1" applyFill="1" applyBorder="1" applyAlignment="1">
      <alignment horizontal="left" vertical="center" wrapText="1"/>
    </xf>
    <xf numFmtId="0" fontId="36" fillId="9" borderId="18" xfId="16" applyNumberFormat="1" applyFont="1" applyFill="1" applyBorder="1" applyAlignment="1">
      <alignment horizontal="left" vertical="center" wrapText="1" indent="1"/>
    </xf>
    <xf numFmtId="0" fontId="36" fillId="9" borderId="23" xfId="16" applyNumberFormat="1" applyFont="1" applyFill="1" applyBorder="1" applyAlignment="1">
      <alignment horizontal="left" vertical="center" wrapText="1" indent="1"/>
    </xf>
    <xf numFmtId="0" fontId="36" fillId="9" borderId="9" xfId="16" applyNumberFormat="1" applyFont="1" applyFill="1" applyBorder="1" applyAlignment="1">
      <alignment horizontal="left" vertical="center" wrapText="1" indent="1"/>
    </xf>
    <xf numFmtId="0" fontId="36" fillId="9" borderId="24" xfId="16" applyNumberFormat="1" applyFont="1" applyFill="1" applyBorder="1" applyAlignment="1">
      <alignment horizontal="left" vertical="center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Day" xfId="5" xr:uid="{00000000-0005-0000-0000-000003000000}"/>
    <cellStyle name="Day Detail" xfId="6" xr:uid="{00000000-0005-0000-0000-000004000000}"/>
    <cellStyle name="Explanatory Text" xfId="14" builtinId="53" customBuiltin="1"/>
    <cellStyle name="Heading 1" xfId="2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Hyperlink" xfId="16" builtinId="8"/>
    <cellStyle name="Normal" xfId="0" builtinId="0" customBuiltin="1"/>
    <cellStyle name="Note" xfId="13" builtinId="10" customBuiltin="1"/>
    <cellStyle name="Notes" xfId="7" xr:uid="{00000000-0005-0000-0000-00000C000000}"/>
    <cellStyle name="Notes Header" xfId="8" xr:uid="{00000000-0005-0000-0000-00000D000000}"/>
    <cellStyle name="Title" xfId="9" builtinId="15" customBuiltin="1"/>
    <cellStyle name="Total" xfId="15" builtinId="25" customBuiltin="1"/>
  </cellStyles>
  <dxfs count="7">
    <dxf>
      <font>
        <b val="0"/>
        <i val="0"/>
        <color theme="6" tint="-0.499984740745262"/>
      </font>
    </dxf>
    <dxf>
      <font>
        <b val="0"/>
        <i val="0"/>
        <color theme="6" tint="-0.499984740745262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theme="6" tint="-0.499984740745262"/>
      </font>
    </dxf>
    <dxf>
      <font>
        <b val="0"/>
        <i val="0"/>
        <color theme="6" tint="-0.499984740745262"/>
      </font>
    </dxf>
    <dxf>
      <font>
        <b val="0"/>
        <i val="0"/>
        <color theme="6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065D8C"/>
      <color rgb="FF043D5B"/>
      <color rgb="FFE2E9F6"/>
      <color rgb="FFB4C6E7"/>
      <color rgb="FFABDE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123825</xdr:colOff>
      <xdr:row>20</xdr:row>
      <xdr:rowOff>0</xdr:rowOff>
    </xdr:from>
    <xdr:to>
      <xdr:col>9</xdr:col>
      <xdr:colOff>4763</xdr:colOff>
      <xdr:row>20</xdr:row>
      <xdr:rowOff>1171575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5D5EBFF-0D3C-4086-A7D3-CEDD8CF8CED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963" b="22443"/>
        <a:stretch/>
      </xdr:blipFill>
      <xdr:spPr>
        <a:xfrm>
          <a:off x="6010275" y="7743825"/>
          <a:ext cx="4329113" cy="1171575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</xdr:colOff>
      <xdr:row>1</xdr:row>
      <xdr:rowOff>0</xdr:rowOff>
    </xdr:from>
    <xdr:to>
      <xdr:col>9</xdr:col>
      <xdr:colOff>0</xdr:colOff>
      <xdr:row>1</xdr:row>
      <xdr:rowOff>1171575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4C1DA6-8B7F-41EC-CF19-C3C4607F04E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963" b="22443"/>
        <a:stretch/>
      </xdr:blipFill>
      <xdr:spPr>
        <a:xfrm>
          <a:off x="6005512" y="114300"/>
          <a:ext cx="4329113" cy="1171575"/>
        </a:xfrm>
        <a:prstGeom prst="rect">
          <a:avLst/>
        </a:prstGeom>
      </xdr:spPr>
    </xdr:pic>
    <xdr:clientData/>
  </xdr:twoCellAnchor>
  <xdr:twoCellAnchor editAs="oneCell">
    <xdr:from>
      <xdr:col>4</xdr:col>
      <xdr:colOff>1044389</xdr:colOff>
      <xdr:row>20</xdr:row>
      <xdr:rowOff>1603</xdr:rowOff>
    </xdr:from>
    <xdr:to>
      <xdr:col>5</xdr:col>
      <xdr:colOff>706930</xdr:colOff>
      <xdr:row>21</xdr:row>
      <xdr:rowOff>1603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5EF1DDB-91CD-4FED-B700-6E3B2F040E31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92564" y="7745428"/>
          <a:ext cx="1100816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1037371</xdr:colOff>
      <xdr:row>1</xdr:row>
      <xdr:rowOff>3107</xdr:rowOff>
    </xdr:from>
    <xdr:to>
      <xdr:col>5</xdr:col>
      <xdr:colOff>699912</xdr:colOff>
      <xdr:row>2</xdr:row>
      <xdr:rowOff>3107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1516B1-7937-4782-9165-527799DECCD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85546" y="117407"/>
          <a:ext cx="1100816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119916</xdr:colOff>
      <xdr:row>39</xdr:row>
      <xdr:rowOff>9525</xdr:rowOff>
    </xdr:from>
    <xdr:to>
      <xdr:col>9</xdr:col>
      <xdr:colOff>854</xdr:colOff>
      <xdr:row>40</xdr:row>
      <xdr:rowOff>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8F5D0B9-BDBD-4CEC-ADAF-894FD889448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6963" b="22443"/>
        <a:stretch/>
      </xdr:blipFill>
      <xdr:spPr>
        <a:xfrm>
          <a:off x="6006366" y="15382875"/>
          <a:ext cx="4329113" cy="1171575"/>
        </a:xfrm>
        <a:prstGeom prst="rect">
          <a:avLst/>
        </a:prstGeom>
      </xdr:spPr>
    </xdr:pic>
    <xdr:clientData/>
  </xdr:twoCellAnchor>
  <xdr:twoCellAnchor editAs="oneCell">
    <xdr:from>
      <xdr:col>4</xdr:col>
      <xdr:colOff>1038225</xdr:colOff>
      <xdr:row>39</xdr:row>
      <xdr:rowOff>12632</xdr:rowOff>
    </xdr:from>
    <xdr:to>
      <xdr:col>5</xdr:col>
      <xdr:colOff>700766</xdr:colOff>
      <xdr:row>40</xdr:row>
      <xdr:rowOff>12632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967078E-1D04-4393-AC49-067A4497681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86400" y="15385982"/>
          <a:ext cx="1100816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132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003ACC"/>
      </a:accent1>
      <a:accent2>
        <a:srgbClr val="7FBBFD"/>
      </a:accent2>
      <a:accent3>
        <a:srgbClr val="98D529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Custom 30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cityofmadison.com/human-resources/organizational-development/courses/mandatory-reporter-training" TargetMode="External"/><Relationship Id="rId18" Type="http://schemas.openxmlformats.org/officeDocument/2006/relationships/hyperlink" Target="https://www.cityofmadison.com/human-resources/organizational-development/courses/introduction-to-microsoft-onedrive" TargetMode="External"/><Relationship Id="rId26" Type="http://schemas.openxmlformats.org/officeDocument/2006/relationships/hyperlink" Target="https://www.cityofmadison.com/human-resources/organizational-development/courses/suicide-prevention-navigating-these" TargetMode="External"/><Relationship Id="rId3" Type="http://schemas.openxmlformats.org/officeDocument/2006/relationships/hyperlink" Target="https://www.cityofmadison.com/human-resources/organizational-development/courses/conflict-management" TargetMode="External"/><Relationship Id="rId21" Type="http://schemas.openxmlformats.org/officeDocument/2006/relationships/hyperlink" Target="https://www.cityofmadison.com/human-resources/organizational-development/courses/values-based-leadership-in-action" TargetMode="External"/><Relationship Id="rId34" Type="http://schemas.openxmlformats.org/officeDocument/2006/relationships/hyperlink" Target="https://www.cityofmadison.com/human-resources/organizational-development/courses" TargetMode="External"/><Relationship Id="rId7" Type="http://schemas.openxmlformats.org/officeDocument/2006/relationships/hyperlink" Target="https://www.cityofmadison.com/human-resources/organizational-development/courses/retirement-planning-nuts-and-bolts" TargetMode="External"/><Relationship Id="rId12" Type="http://schemas.openxmlformats.org/officeDocument/2006/relationships/hyperlink" Target="https://www.cityofmadison.com/human-resources/organizational-development/courses/prohibited-harassment-discrimination-policy" TargetMode="External"/><Relationship Id="rId17" Type="http://schemas.openxmlformats.org/officeDocument/2006/relationships/hyperlink" Target="https://www.cityofmadison.com/human-resources/organizational-development/courses/introduction-to-microsoft-onedrive" TargetMode="External"/><Relationship Id="rId25" Type="http://schemas.openxmlformats.org/officeDocument/2006/relationships/hyperlink" Target="https://www.cityofmadison.com/human-resources/organizational-development/courses/plain-language-and-effective-communication" TargetMode="External"/><Relationship Id="rId33" Type="http://schemas.openxmlformats.org/officeDocument/2006/relationships/hyperlink" Target="https://www.cityofmadison.com/human-resources/organizational-development/courses" TargetMode="External"/><Relationship Id="rId2" Type="http://schemas.openxmlformats.org/officeDocument/2006/relationships/hyperlink" Target="https://www.cityofmadison.com/human-resources/organizational-development/courses/employee-check-ins-connecting-and-thriving" TargetMode="External"/><Relationship Id="rId16" Type="http://schemas.openxmlformats.org/officeDocument/2006/relationships/hyperlink" Target="https://www.cityofmadison.com/human-resources/organizational-development/courses/introduction-to-microsoft-onedrive" TargetMode="External"/><Relationship Id="rId20" Type="http://schemas.openxmlformats.org/officeDocument/2006/relationships/hyperlink" Target="https://www.cityofmadison.com/human-resources/organizational-development/courses/giving-and-receiving-feedback-part-1" TargetMode="External"/><Relationship Id="rId29" Type="http://schemas.openxmlformats.org/officeDocument/2006/relationships/hyperlink" Target="https://www.cityofmadison.com/human-resources/organizational-development/courses/involving-people-in-decisions-that-impact-them" TargetMode="External"/><Relationship Id="rId1" Type="http://schemas.openxmlformats.org/officeDocument/2006/relationships/hyperlink" Target="https://www.cityofmadison.com/human-resources/organizational-development/courses/introduction-to-microsoft-onedrive" TargetMode="External"/><Relationship Id="rId6" Type="http://schemas.openxmlformats.org/officeDocument/2006/relationships/hyperlink" Target="https://www.cityofmadison.com/human-resources/organizational-development/courses/meeting-schedule-virtual-type-2-meetings" TargetMode="External"/><Relationship Id="rId11" Type="http://schemas.openxmlformats.org/officeDocument/2006/relationships/hyperlink" Target="https://www.cityofmadison.com/human-resources/organizational-development/courses/prohibited-harassment-discrimination-policy" TargetMode="External"/><Relationship Id="rId24" Type="http://schemas.openxmlformats.org/officeDocument/2006/relationships/hyperlink" Target="https://www.cityofmadison.com/human-resources/organizational-development/courses/sparking-growth" TargetMode="External"/><Relationship Id="rId32" Type="http://schemas.openxmlformats.org/officeDocument/2006/relationships/hyperlink" Target="https://www.cityofmadison.com/human-resources/organizational-development/courses" TargetMode="External"/><Relationship Id="rId5" Type="http://schemas.openxmlformats.org/officeDocument/2006/relationships/hyperlink" Target="https://www.cityofmadison.com/human-resources/organizational-development/courses/meeting-schedule-virtual-type-2-meetings" TargetMode="External"/><Relationship Id="rId15" Type="http://schemas.openxmlformats.org/officeDocument/2006/relationships/hyperlink" Target="https://www.cityofmadison.com/human-resources/organizational-development/courses/mandatory-reporter-training" TargetMode="External"/><Relationship Id="rId23" Type="http://schemas.openxmlformats.org/officeDocument/2006/relationships/hyperlink" Target="https://www.cityofmadison.com/human-resources/organizational-development/courses/resji-foundations-part-1-introduction-to-racial" TargetMode="External"/><Relationship Id="rId28" Type="http://schemas.openxmlformats.org/officeDocument/2006/relationships/hyperlink" Target="https://www.cityofmadison.com/human-resources/organizational-development/courses/supervisors-building-a-gender-inclusive" TargetMode="External"/><Relationship Id="rId36" Type="http://schemas.openxmlformats.org/officeDocument/2006/relationships/drawing" Target="../drawings/drawing1.xml"/><Relationship Id="rId10" Type="http://schemas.openxmlformats.org/officeDocument/2006/relationships/hyperlink" Target="https://www.cityofmadison.com/human-resources/organizational-development/courses/prohibited-harassment-discrimination-policy" TargetMode="External"/><Relationship Id="rId19" Type="http://schemas.openxmlformats.org/officeDocument/2006/relationships/hyperlink" Target="https://www.cityofmadison.com/human-resources/organizational-development/courses/how-to-conduct-an-employee-misconduct" TargetMode="External"/><Relationship Id="rId31" Type="http://schemas.openxmlformats.org/officeDocument/2006/relationships/hyperlink" Target="https://www.cityofmadison.com/human-resources/organizational-development/courses/gender-inclusive-language" TargetMode="External"/><Relationship Id="rId4" Type="http://schemas.openxmlformats.org/officeDocument/2006/relationships/hyperlink" Target="https://www.cityofmadison.com/human-resources/organizational-development/courses/meeting-schedule-virtual-type-2-meetings" TargetMode="External"/><Relationship Id="rId9" Type="http://schemas.openxmlformats.org/officeDocument/2006/relationships/hyperlink" Target="https://www.cityofmadison.com/human-resources/organizational-development/courses/next-level-leadership-for-emerging-and-current" TargetMode="External"/><Relationship Id="rId14" Type="http://schemas.openxmlformats.org/officeDocument/2006/relationships/hyperlink" Target="https://www.cityofmadison.com/human-resources/organizational-development/courses/mandatory-reporter-training" TargetMode="External"/><Relationship Id="rId22" Type="http://schemas.openxmlformats.org/officeDocument/2006/relationships/hyperlink" Target="https://www.cityofmadison.com/human-resources/organizational-development/courses/values-based-leadership-the-4-principles-of" TargetMode="External"/><Relationship Id="rId27" Type="http://schemas.openxmlformats.org/officeDocument/2006/relationships/hyperlink" Target="https://www.cityofmadison.com/human-resources/organizational-development/courses/creating-a-gender-inclusive-workplace-101" TargetMode="External"/><Relationship Id="rId30" Type="http://schemas.openxmlformats.org/officeDocument/2006/relationships/hyperlink" Target="https://www.cityofmadison.com/human-resources/organizational-development/courses/build-bridges-not-barriers" TargetMode="External"/><Relationship Id="rId35" Type="http://schemas.openxmlformats.org/officeDocument/2006/relationships/printerSettings" Target="../printerSettings/printerSettings1.bin"/><Relationship Id="rId8" Type="http://schemas.openxmlformats.org/officeDocument/2006/relationships/hyperlink" Target="https://www.cityofmadison.com/human-resources/organizational-development/courses/retirement-planning-nuts-and-bol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J57"/>
  <sheetViews>
    <sheetView showGridLines="0" tabSelected="1" topLeftCell="A49" zoomScaleNormal="100" zoomScalePageLayoutView="60" workbookViewId="0">
      <selection activeCell="F74" sqref="F74"/>
    </sheetView>
  </sheetViews>
  <sheetFormatPr defaultColWidth="8.875" defaultRowHeight="15" x14ac:dyDescent="0.25"/>
  <cols>
    <col min="1" max="1" width="1.75" style="1" customWidth="1"/>
    <col min="2" max="8" width="18.875" style="1" customWidth="1"/>
    <col min="9" max="9" width="1.75" style="2" customWidth="1"/>
    <col min="10" max="10" width="8.875" style="3"/>
    <col min="11" max="16384" width="8.875" style="1"/>
  </cols>
  <sheetData>
    <row r="1" spans="1:10" ht="9" customHeight="1" x14ac:dyDescent="0.25"/>
    <row r="2" spans="1:10" ht="93" customHeight="1" x14ac:dyDescent="0.7">
      <c r="A2" s="4"/>
      <c r="B2" s="5">
        <v>2025</v>
      </c>
      <c r="C2" s="121" t="s">
        <v>1</v>
      </c>
      <c r="D2" s="121"/>
      <c r="E2" s="6"/>
      <c r="F2" s="7"/>
      <c r="G2" s="7"/>
      <c r="H2" s="7"/>
      <c r="I2" s="8"/>
    </row>
    <row r="3" spans="1:10" s="14" customFormat="1" ht="27.95" customHeight="1" x14ac:dyDescent="0.25">
      <c r="A3" s="9"/>
      <c r="B3" s="10" t="s">
        <v>2</v>
      </c>
      <c r="C3" s="11" t="str">
        <f>(TEXT(C5,"dddd"))</f>
        <v>Monday</v>
      </c>
      <c r="D3" s="10" t="str">
        <f>TEXT(D5,"dddd")</f>
        <v>Tuesday</v>
      </c>
      <c r="E3" s="11" t="str">
        <f>TEXT(E5,"dddd")</f>
        <v>Wednesday</v>
      </c>
      <c r="F3" s="10" t="str">
        <f>TEXT(F5,"dddd")</f>
        <v>Thursday</v>
      </c>
      <c r="G3" s="11" t="str">
        <f>TEXT(G5,"dddd")</f>
        <v>Friday</v>
      </c>
      <c r="H3" s="10" t="str">
        <f>(TEXT(H5,"dddd"))</f>
        <v>Saturday</v>
      </c>
      <c r="I3" s="12"/>
      <c r="J3" s="13"/>
    </row>
    <row r="4" spans="1:10" s="14" customFormat="1" ht="10.9" customHeight="1" x14ac:dyDescent="0.25">
      <c r="A4" s="15"/>
      <c r="B4" s="16"/>
      <c r="C4" s="17"/>
      <c r="D4" s="16"/>
      <c r="E4" s="17"/>
      <c r="F4" s="16"/>
      <c r="G4" s="17"/>
      <c r="H4" s="16"/>
      <c r="I4" s="18"/>
      <c r="J4" s="13"/>
    </row>
    <row r="5" spans="1:10" s="24" customFormat="1" ht="24" customHeight="1" x14ac:dyDescent="0.25">
      <c r="A5" s="19"/>
      <c r="B5" s="20">
        <f t="array" ref="B5:H5">Days+1+DATE(Calendar1Year,Calendar1MonthOption,1)-WEEKDAY(DATE(Calendar1Year,Calendar1MonthOption,1),WeekdayOption)</f>
        <v>45837</v>
      </c>
      <c r="C5" s="20">
        <v>45838</v>
      </c>
      <c r="D5" s="20">
        <v>45839</v>
      </c>
      <c r="E5" s="20">
        <v>45840</v>
      </c>
      <c r="F5" s="20">
        <v>45841</v>
      </c>
      <c r="G5" s="20">
        <v>45842</v>
      </c>
      <c r="H5" s="21">
        <v>45843</v>
      </c>
      <c r="I5" s="22"/>
      <c r="J5" s="23"/>
    </row>
    <row r="6" spans="1:10" s="31" customFormat="1" ht="51" customHeight="1" x14ac:dyDescent="0.3">
      <c r="A6" s="25"/>
      <c r="B6" s="26"/>
      <c r="C6" s="27"/>
      <c r="D6" s="27"/>
      <c r="E6" s="27"/>
      <c r="F6" s="27"/>
      <c r="G6" s="76" t="s">
        <v>3</v>
      </c>
      <c r="H6" s="28"/>
      <c r="I6" s="29"/>
      <c r="J6" s="30"/>
    </row>
    <row r="7" spans="1:10" s="24" customFormat="1" ht="24" customHeight="1" x14ac:dyDescent="0.25">
      <c r="A7" s="19"/>
      <c r="B7" s="32">
        <f t="array" ref="B7:H7">Days+8+DATE(Calendar1Year,Calendar1MonthOption,1)-WEEKDAY(DATE(Calendar1Year,Calendar1MonthOption,1),WeekdayOption)</f>
        <v>45844</v>
      </c>
      <c r="C7" s="20">
        <v>45845</v>
      </c>
      <c r="D7" s="20">
        <v>45846</v>
      </c>
      <c r="E7" s="20">
        <v>45847</v>
      </c>
      <c r="F7" s="20">
        <v>45848</v>
      </c>
      <c r="G7" s="20">
        <v>45849</v>
      </c>
      <c r="H7" s="21">
        <v>45850</v>
      </c>
      <c r="I7" s="22"/>
      <c r="J7" s="23"/>
    </row>
    <row r="8" spans="1:10" s="106" customFormat="1" ht="45" customHeight="1" x14ac:dyDescent="0.3">
      <c r="A8" s="103"/>
      <c r="B8" s="132"/>
      <c r="C8" s="119" t="s">
        <v>4</v>
      </c>
      <c r="D8" s="132"/>
      <c r="E8" s="110" t="s">
        <v>5</v>
      </c>
      <c r="F8" s="119" t="s">
        <v>7</v>
      </c>
      <c r="G8" s="132"/>
      <c r="H8" s="132"/>
      <c r="I8" s="104"/>
      <c r="J8" s="105"/>
    </row>
    <row r="9" spans="1:10" s="106" customFormat="1" ht="57" customHeight="1" x14ac:dyDescent="0.3">
      <c r="A9" s="103"/>
      <c r="B9" s="133"/>
      <c r="C9" s="134"/>
      <c r="D9" s="133"/>
      <c r="E9" s="74" t="s">
        <v>6</v>
      </c>
      <c r="F9" s="134"/>
      <c r="G9" s="133"/>
      <c r="H9" s="133"/>
      <c r="I9" s="104"/>
      <c r="J9" s="105"/>
    </row>
    <row r="10" spans="1:10" s="24" customFormat="1" ht="24" customHeight="1" x14ac:dyDescent="0.25">
      <c r="A10" s="19"/>
      <c r="B10" s="32">
        <f t="array" ref="B10:H10">Days+15+DATE(Calendar1Year,Calendar1MonthOption,1)-WEEKDAY(DATE(Calendar1Year,Calendar1MonthOption,1),WeekdayOption)</f>
        <v>45851</v>
      </c>
      <c r="C10" s="20">
        <v>45852</v>
      </c>
      <c r="D10" s="20">
        <v>45853</v>
      </c>
      <c r="E10" s="20">
        <v>45854</v>
      </c>
      <c r="F10" s="20">
        <v>45855</v>
      </c>
      <c r="G10" s="20">
        <v>45856</v>
      </c>
      <c r="H10" s="21">
        <v>45857</v>
      </c>
      <c r="I10" s="22"/>
      <c r="J10" s="23"/>
    </row>
    <row r="11" spans="1:10" s="106" customFormat="1" ht="61.5" customHeight="1" x14ac:dyDescent="0.3">
      <c r="A11" s="103"/>
      <c r="B11" s="111"/>
      <c r="C11" s="111"/>
      <c r="D11" s="110" t="s">
        <v>8</v>
      </c>
      <c r="E11" s="126" t="s">
        <v>11</v>
      </c>
      <c r="F11" s="126" t="s">
        <v>9</v>
      </c>
      <c r="G11" s="111"/>
      <c r="H11" s="111"/>
      <c r="I11" s="104"/>
      <c r="J11" s="105"/>
    </row>
    <row r="12" spans="1:10" s="106" customFormat="1" ht="56.25" customHeight="1" x14ac:dyDescent="0.3">
      <c r="A12" s="103"/>
      <c r="B12" s="112"/>
      <c r="C12" s="112"/>
      <c r="D12" s="74" t="s">
        <v>10</v>
      </c>
      <c r="E12" s="127"/>
      <c r="F12" s="127"/>
      <c r="G12" s="112"/>
      <c r="H12" s="112"/>
      <c r="I12" s="104"/>
      <c r="J12" s="105"/>
    </row>
    <row r="13" spans="1:10" s="24" customFormat="1" ht="24" customHeight="1" x14ac:dyDescent="0.25">
      <c r="A13" s="19"/>
      <c r="B13" s="32">
        <f t="array" ref="B13:H13">Days+22+DATE(Calendar1Year,Calendar1MonthOption,1)-WEEKDAY(DATE(Calendar1Year,Calendar1MonthOption,1),WeekdayOption)</f>
        <v>45858</v>
      </c>
      <c r="C13" s="20">
        <v>45859</v>
      </c>
      <c r="D13" s="20">
        <v>45860</v>
      </c>
      <c r="E13" s="20">
        <v>45861</v>
      </c>
      <c r="F13" s="20">
        <v>45862</v>
      </c>
      <c r="G13" s="20">
        <v>45863</v>
      </c>
      <c r="H13" s="21">
        <v>45864</v>
      </c>
      <c r="I13" s="22"/>
      <c r="J13" s="23"/>
    </row>
    <row r="14" spans="1:10" s="106" customFormat="1" ht="51" customHeight="1" x14ac:dyDescent="0.3">
      <c r="A14" s="103"/>
      <c r="B14" s="107"/>
      <c r="C14" s="78"/>
      <c r="D14" s="78"/>
      <c r="E14" s="74" t="s">
        <v>12</v>
      </c>
      <c r="F14" s="78"/>
      <c r="G14" s="78"/>
      <c r="H14" s="108"/>
      <c r="I14" s="104"/>
      <c r="J14" s="105"/>
    </row>
    <row r="15" spans="1:10" s="24" customFormat="1" ht="24" customHeight="1" x14ac:dyDescent="0.25">
      <c r="A15" s="19"/>
      <c r="B15" s="32">
        <f t="array" ref="B15:H15">Days+29+DATE(Calendar1Year,Calendar1MonthOption,1)-WEEKDAY(DATE(Calendar1Year,Calendar1MonthOption,1),WeekdayOption)</f>
        <v>45865</v>
      </c>
      <c r="C15" s="20">
        <v>45866</v>
      </c>
      <c r="D15" s="20">
        <v>45867</v>
      </c>
      <c r="E15" s="20">
        <v>45868</v>
      </c>
      <c r="F15" s="20">
        <v>45869</v>
      </c>
      <c r="G15" s="20">
        <v>45870</v>
      </c>
      <c r="H15" s="20">
        <v>45871</v>
      </c>
      <c r="I15" s="22"/>
      <c r="J15" s="23"/>
    </row>
    <row r="16" spans="1:10" s="106" customFormat="1" ht="54" x14ac:dyDescent="0.3">
      <c r="A16" s="103"/>
      <c r="B16" s="107"/>
      <c r="C16" s="78"/>
      <c r="D16" s="109"/>
      <c r="E16" s="75" t="s">
        <v>14</v>
      </c>
      <c r="F16" s="75" t="s">
        <v>32</v>
      </c>
      <c r="G16" s="109"/>
      <c r="H16" s="108"/>
      <c r="I16" s="104"/>
      <c r="J16" s="105"/>
    </row>
    <row r="17" spans="1:10" s="36" customFormat="1" ht="24" customHeight="1" x14ac:dyDescent="0.35">
      <c r="A17" s="33"/>
      <c r="B17" s="20">
        <f t="array" ref="B17:C17">Days+36+DATE(Calendar1Year,Calendar1MonthOption,1)-WEEKDAY(DATE(Calendar1Year,Calendar1MonthOption,1),WeekdayOption)</f>
        <v>45872</v>
      </c>
      <c r="C17" s="20">
        <v>45873</v>
      </c>
      <c r="D17" s="123" t="s">
        <v>0</v>
      </c>
      <c r="E17" s="124"/>
      <c r="F17" s="124"/>
      <c r="G17" s="124"/>
      <c r="H17" s="125"/>
      <c r="I17" s="34"/>
      <c r="J17" s="35"/>
    </row>
    <row r="18" spans="1:10" s="31" customFormat="1" ht="51" customHeight="1" x14ac:dyDescent="0.3">
      <c r="A18" s="25"/>
      <c r="B18" s="37"/>
      <c r="C18" s="38"/>
      <c r="D18" s="135" t="s">
        <v>33</v>
      </c>
      <c r="E18" s="136"/>
      <c r="F18" s="136"/>
      <c r="G18" s="136"/>
      <c r="H18" s="137"/>
      <c r="I18" s="29"/>
      <c r="J18" s="30"/>
    </row>
    <row r="19" spans="1:10" s="44" customFormat="1" ht="10.9" customHeight="1" x14ac:dyDescent="0.25">
      <c r="A19" s="39"/>
      <c r="B19" s="40"/>
      <c r="C19" s="40"/>
      <c r="D19" s="41"/>
      <c r="E19" s="41"/>
      <c r="F19" s="41"/>
      <c r="G19" s="41"/>
      <c r="H19" s="41"/>
      <c r="I19" s="42"/>
      <c r="J19" s="43"/>
    </row>
    <row r="20" spans="1:10" s="3" customFormat="1" ht="9" customHeight="1" x14ac:dyDescent="0.25">
      <c r="B20" s="45"/>
      <c r="C20" s="45"/>
      <c r="D20" s="46"/>
      <c r="E20" s="46"/>
      <c r="F20" s="46"/>
      <c r="G20" s="46"/>
      <c r="H20" s="46"/>
      <c r="I20" s="2"/>
    </row>
    <row r="21" spans="1:10" ht="93" customHeight="1" x14ac:dyDescent="0.7">
      <c r="A21" s="7"/>
      <c r="B21" s="5">
        <f>YEAR(DATE(Calendar1Year,Calendar1MonthOption+1,1))</f>
        <v>2025</v>
      </c>
      <c r="C21" s="47" t="str">
        <f>TEXT(DATE(Calendar1Year,Calendar1MonthOption+1,1),"mmmm")</f>
        <v>August</v>
      </c>
      <c r="D21" s="47"/>
      <c r="E21" s="6"/>
      <c r="F21" s="7"/>
      <c r="G21" s="7"/>
      <c r="H21" s="7"/>
      <c r="I21" s="8"/>
    </row>
    <row r="22" spans="1:10" s="14" customFormat="1" ht="27.95" customHeight="1" x14ac:dyDescent="0.25">
      <c r="A22" s="48"/>
      <c r="B22" s="49" t="str">
        <f t="shared" ref="B22:H22" si="0">TEXT(B24,"dddd")</f>
        <v>Sunday</v>
      </c>
      <c r="C22" s="50" t="str">
        <f t="shared" si="0"/>
        <v>Monday</v>
      </c>
      <c r="D22" s="49" t="str">
        <f t="shared" si="0"/>
        <v>Tuesday</v>
      </c>
      <c r="E22" s="50" t="str">
        <f t="shared" si="0"/>
        <v>Wednesday</v>
      </c>
      <c r="F22" s="49" t="str">
        <f t="shared" si="0"/>
        <v>Thursday</v>
      </c>
      <c r="G22" s="50" t="str">
        <f t="shared" si="0"/>
        <v>Friday</v>
      </c>
      <c r="H22" s="49" t="str">
        <f t="shared" si="0"/>
        <v>Saturday</v>
      </c>
      <c r="I22" s="51"/>
      <c r="J22" s="13"/>
    </row>
    <row r="23" spans="1:10" s="14" customFormat="1" ht="10.9" customHeight="1" x14ac:dyDescent="0.25">
      <c r="A23" s="52"/>
      <c r="B23" s="53"/>
      <c r="C23" s="54"/>
      <c r="D23" s="53"/>
      <c r="E23" s="54"/>
      <c r="F23" s="53"/>
      <c r="G23" s="54"/>
      <c r="H23" s="53"/>
      <c r="I23" s="18"/>
      <c r="J23" s="13"/>
    </row>
    <row r="24" spans="1:10" s="36" customFormat="1" ht="24" customHeight="1" x14ac:dyDescent="0.35">
      <c r="A24" s="55"/>
      <c r="B24" s="79">
        <f t="array" ref="B24:H24">Days+1+DATE(Calendar2Year,Calendar2MonthOption,1)-WEEKDAY(DATE(Calendar2Year,Calendar2MonthOption,1),WeekdayOption)</f>
        <v>45865</v>
      </c>
      <c r="C24" s="79">
        <v>45866</v>
      </c>
      <c r="D24" s="81">
        <v>45867</v>
      </c>
      <c r="E24" s="79">
        <v>45868</v>
      </c>
      <c r="F24" s="79">
        <v>45869</v>
      </c>
      <c r="G24" s="83">
        <v>45870</v>
      </c>
      <c r="H24" s="84">
        <v>45871</v>
      </c>
      <c r="I24" s="56"/>
      <c r="J24" s="35"/>
    </row>
    <row r="25" spans="1:10" s="60" customFormat="1" ht="51" customHeight="1" x14ac:dyDescent="0.3">
      <c r="A25" s="57"/>
      <c r="B25" s="80"/>
      <c r="C25" s="80"/>
      <c r="D25" s="82"/>
      <c r="E25" s="80"/>
      <c r="F25" s="80"/>
      <c r="G25" s="85"/>
      <c r="H25" s="86"/>
      <c r="I25" s="58"/>
      <c r="J25" s="59"/>
    </row>
    <row r="26" spans="1:10" s="36" customFormat="1" ht="24" customHeight="1" x14ac:dyDescent="0.35">
      <c r="A26" s="55"/>
      <c r="B26" s="87">
        <f t="array" ref="B26:H26">Days+8+DATE(Calendar2Year,Calendar2MonthOption,1)-WEEKDAY(DATE(Calendar2Year,Calendar2MonthOption,1),WeekdayOption)</f>
        <v>45872</v>
      </c>
      <c r="C26" s="83">
        <v>45873</v>
      </c>
      <c r="D26" s="88">
        <v>45874</v>
      </c>
      <c r="E26" s="79">
        <v>45875</v>
      </c>
      <c r="F26" s="79">
        <v>45876</v>
      </c>
      <c r="G26" s="79">
        <v>45877</v>
      </c>
      <c r="H26" s="79">
        <v>45878</v>
      </c>
      <c r="I26" s="56"/>
      <c r="J26" s="35"/>
    </row>
    <row r="27" spans="1:10" s="97" customFormat="1" ht="55.5" customHeight="1" x14ac:dyDescent="0.3">
      <c r="A27" s="94"/>
      <c r="B27" s="99"/>
      <c r="C27" s="92"/>
      <c r="D27" s="101" t="s">
        <v>25</v>
      </c>
      <c r="E27" s="91"/>
      <c r="F27" s="100" t="s">
        <v>13</v>
      </c>
      <c r="G27" s="91"/>
      <c r="H27" s="91"/>
      <c r="I27" s="95"/>
      <c r="J27" s="96"/>
    </row>
    <row r="28" spans="1:10" s="36" customFormat="1" ht="24" customHeight="1" x14ac:dyDescent="0.35">
      <c r="A28" s="55"/>
      <c r="B28" s="87">
        <f t="array" ref="B28:H28">Days+15+DATE(Calendar2Year,Calendar2MonthOption,1)-WEEKDAY(DATE(Calendar2Year,Calendar2MonthOption,1),WeekdayOption)</f>
        <v>45879</v>
      </c>
      <c r="C28" s="83">
        <v>45880</v>
      </c>
      <c r="D28" s="88">
        <v>45881</v>
      </c>
      <c r="E28" s="79">
        <v>45882</v>
      </c>
      <c r="F28" s="79">
        <v>45883</v>
      </c>
      <c r="G28" s="83">
        <v>45884</v>
      </c>
      <c r="H28" s="84">
        <v>45885</v>
      </c>
      <c r="I28" s="56"/>
      <c r="J28" s="35"/>
    </row>
    <row r="29" spans="1:10" s="97" customFormat="1" ht="79.5" customHeight="1" x14ac:dyDescent="0.3">
      <c r="A29" s="94"/>
      <c r="B29" s="111"/>
      <c r="C29" s="113" t="s">
        <v>7</v>
      </c>
      <c r="D29" s="115" t="s">
        <v>15</v>
      </c>
      <c r="E29" s="100" t="s">
        <v>16</v>
      </c>
      <c r="F29" s="111"/>
      <c r="G29" s="111"/>
      <c r="H29" s="111"/>
      <c r="I29" s="95"/>
      <c r="J29" s="96"/>
    </row>
    <row r="30" spans="1:10" s="97" customFormat="1" ht="59.25" customHeight="1" x14ac:dyDescent="0.3">
      <c r="A30" s="94"/>
      <c r="B30" s="112"/>
      <c r="C30" s="114"/>
      <c r="D30" s="116"/>
      <c r="E30" s="74" t="s">
        <v>6</v>
      </c>
      <c r="F30" s="112"/>
      <c r="G30" s="112"/>
      <c r="H30" s="112"/>
      <c r="I30" s="95"/>
      <c r="J30" s="96"/>
    </row>
    <row r="31" spans="1:10" s="36" customFormat="1" ht="24" customHeight="1" x14ac:dyDescent="0.35">
      <c r="A31" s="55"/>
      <c r="B31" s="87">
        <f t="array" ref="B31:H31">Days+22+DATE(Calendar2Year,Calendar2MonthOption,1)-WEEKDAY(DATE(Calendar2Year,Calendar2MonthOption,1),WeekdayOption)</f>
        <v>45886</v>
      </c>
      <c r="C31" s="83">
        <v>45887</v>
      </c>
      <c r="D31" s="88">
        <v>45888</v>
      </c>
      <c r="E31" s="79">
        <v>45889</v>
      </c>
      <c r="F31" s="79">
        <v>45890</v>
      </c>
      <c r="G31" s="83">
        <v>45891</v>
      </c>
      <c r="H31" s="84">
        <v>45892</v>
      </c>
      <c r="I31" s="56"/>
      <c r="J31" s="35"/>
    </row>
    <row r="32" spans="1:10" s="97" customFormat="1" ht="73.5" customHeight="1" x14ac:dyDescent="0.3">
      <c r="A32" s="94"/>
      <c r="B32" s="111"/>
      <c r="C32" s="111"/>
      <c r="D32" s="101" t="s">
        <v>26</v>
      </c>
      <c r="E32" s="111"/>
      <c r="F32" s="111"/>
      <c r="G32" s="111"/>
      <c r="H32" s="111"/>
      <c r="I32" s="95"/>
      <c r="J32" s="96"/>
    </row>
    <row r="33" spans="1:10" s="97" customFormat="1" ht="40.5" x14ac:dyDescent="0.3">
      <c r="A33" s="94"/>
      <c r="B33" s="112"/>
      <c r="C33" s="112"/>
      <c r="D33" s="102" t="s">
        <v>27</v>
      </c>
      <c r="E33" s="112"/>
      <c r="F33" s="112"/>
      <c r="G33" s="112"/>
      <c r="H33" s="112"/>
      <c r="I33" s="95"/>
      <c r="J33" s="96"/>
    </row>
    <row r="34" spans="1:10" s="36" customFormat="1" ht="24" customHeight="1" x14ac:dyDescent="0.35">
      <c r="A34" s="55"/>
      <c r="B34" s="87">
        <f t="array" ref="B34:H34">Days+29+DATE(Calendar2Year,Calendar2MonthOption,1)-WEEKDAY(DATE(Calendar2Year,Calendar2MonthOption,1),WeekdayOption)</f>
        <v>45893</v>
      </c>
      <c r="C34" s="83">
        <v>45894</v>
      </c>
      <c r="D34" s="88">
        <v>45895</v>
      </c>
      <c r="E34" s="79">
        <v>45896</v>
      </c>
      <c r="F34" s="79">
        <v>45897</v>
      </c>
      <c r="G34" s="83">
        <v>45898</v>
      </c>
      <c r="H34" s="84">
        <v>45899</v>
      </c>
      <c r="I34" s="56"/>
      <c r="J34" s="35"/>
    </row>
    <row r="35" spans="1:10" s="60" customFormat="1" ht="51" customHeight="1" x14ac:dyDescent="0.3">
      <c r="A35" s="57"/>
      <c r="B35" s="89"/>
      <c r="C35" s="85"/>
      <c r="D35" s="90"/>
      <c r="E35" s="80"/>
      <c r="F35" s="80"/>
      <c r="G35" s="85"/>
      <c r="H35" s="86"/>
      <c r="I35" s="58"/>
      <c r="J35" s="59"/>
    </row>
    <row r="36" spans="1:10" s="36" customFormat="1" ht="24" customHeight="1" x14ac:dyDescent="0.35">
      <c r="A36" s="55"/>
      <c r="B36" s="87">
        <f t="array" ref="B36:C36">Days+36+DATE(Calendar2Year,Calendar2MonthOption,1)-WEEKDAY(DATE(Calendar2Year,Calendar2MonthOption,1),WeekdayOption)</f>
        <v>45900</v>
      </c>
      <c r="C36" s="83">
        <v>45901</v>
      </c>
      <c r="D36" s="130" t="s">
        <v>0</v>
      </c>
      <c r="E36" s="130"/>
      <c r="F36" s="130"/>
      <c r="G36" s="130"/>
      <c r="H36" s="131"/>
      <c r="I36" s="56"/>
      <c r="J36" s="35"/>
    </row>
    <row r="37" spans="1:10" s="60" customFormat="1" ht="51" customHeight="1" x14ac:dyDescent="0.3">
      <c r="A37" s="57"/>
      <c r="B37" s="89"/>
      <c r="C37" s="85"/>
      <c r="D37" s="135" t="s">
        <v>33</v>
      </c>
      <c r="E37" s="136"/>
      <c r="F37" s="136"/>
      <c r="G37" s="136"/>
      <c r="H37" s="137"/>
      <c r="I37" s="58"/>
      <c r="J37" s="59"/>
    </row>
    <row r="38" spans="1:10" s="44" customFormat="1" ht="10.9" customHeight="1" x14ac:dyDescent="0.25">
      <c r="A38" s="61"/>
      <c r="B38" s="62"/>
      <c r="C38" s="62"/>
      <c r="D38" s="63"/>
      <c r="E38" s="63"/>
      <c r="F38" s="63"/>
      <c r="G38" s="63"/>
      <c r="H38" s="63"/>
      <c r="I38" s="18"/>
      <c r="J38" s="43"/>
    </row>
    <row r="39" spans="1:10" s="3" customFormat="1" ht="9" customHeight="1" x14ac:dyDescent="0.25">
      <c r="B39" s="45"/>
      <c r="C39" s="45"/>
      <c r="D39" s="46"/>
      <c r="E39" s="46"/>
      <c r="F39" s="46"/>
      <c r="G39" s="46"/>
      <c r="H39" s="46"/>
      <c r="I39" s="2"/>
    </row>
    <row r="40" spans="1:10" ht="93" customHeight="1" x14ac:dyDescent="0.7">
      <c r="A40" s="7"/>
      <c r="B40" s="5">
        <f>YEAR(DATE(Calendar2Year,Calendar2MonthOption+1,1))</f>
        <v>2025</v>
      </c>
      <c r="C40" s="47" t="str">
        <f>TEXT(DATE(Calendar2Year,Calendar2MonthOption+1,1),"mmmm")</f>
        <v>September</v>
      </c>
      <c r="D40" s="47"/>
      <c r="E40" s="6"/>
      <c r="F40" s="7"/>
      <c r="G40" s="7"/>
      <c r="H40" s="7"/>
      <c r="I40" s="8"/>
    </row>
    <row r="41" spans="1:10" s="14" customFormat="1" ht="27.95" customHeight="1" x14ac:dyDescent="0.25">
      <c r="A41" s="64"/>
      <c r="B41" s="49" t="str">
        <f t="shared" ref="B41:H41" si="1">TEXT(B43,"dddd")</f>
        <v>Sunday</v>
      </c>
      <c r="C41" s="50" t="str">
        <f t="shared" si="1"/>
        <v>Monday</v>
      </c>
      <c r="D41" s="49" t="str">
        <f t="shared" si="1"/>
        <v>Tuesday</v>
      </c>
      <c r="E41" s="50" t="str">
        <f t="shared" si="1"/>
        <v>Wednesday</v>
      </c>
      <c r="F41" s="49" t="str">
        <f t="shared" si="1"/>
        <v>Thursday</v>
      </c>
      <c r="G41" s="50" t="str">
        <f t="shared" si="1"/>
        <v>Friday</v>
      </c>
      <c r="H41" s="49" t="str">
        <f t="shared" si="1"/>
        <v>Saturday</v>
      </c>
      <c r="I41" s="12"/>
      <c r="J41" s="13"/>
    </row>
    <row r="42" spans="1:10" s="14" customFormat="1" ht="10.9" customHeight="1" x14ac:dyDescent="0.25">
      <c r="A42" s="52"/>
      <c r="B42" s="65"/>
      <c r="C42" s="66"/>
      <c r="D42" s="65"/>
      <c r="E42" s="66"/>
      <c r="F42" s="65"/>
      <c r="G42" s="66"/>
      <c r="H42" s="65"/>
      <c r="I42" s="18"/>
      <c r="J42" s="13"/>
    </row>
    <row r="43" spans="1:10" s="24" customFormat="1" ht="24" customHeight="1" x14ac:dyDescent="0.25">
      <c r="A43" s="67"/>
      <c r="B43" s="20">
        <f t="array" ref="B43:H43">Days+1+DATE(Calendar3Year,Calendar3MonthOption,1)-WEEKDAY(DATE(Calendar3Year,Calendar3MonthOption,1),WeekdayOption)</f>
        <v>45900</v>
      </c>
      <c r="C43" s="20">
        <v>45901</v>
      </c>
      <c r="D43" s="20">
        <v>45902</v>
      </c>
      <c r="E43" s="20">
        <v>45903</v>
      </c>
      <c r="F43" s="20">
        <v>45904</v>
      </c>
      <c r="G43" s="20">
        <v>45905</v>
      </c>
      <c r="H43" s="21">
        <v>45906</v>
      </c>
      <c r="I43" s="22"/>
      <c r="J43" s="23"/>
    </row>
    <row r="44" spans="1:10" s="31" customFormat="1" ht="51" customHeight="1" x14ac:dyDescent="0.3">
      <c r="A44" s="68"/>
      <c r="B44" s="69"/>
      <c r="C44" s="77" t="s">
        <v>17</v>
      </c>
      <c r="D44" s="77"/>
      <c r="E44" s="77"/>
      <c r="F44" s="77"/>
      <c r="G44" s="77"/>
      <c r="H44" s="93"/>
      <c r="I44" s="29"/>
      <c r="J44" s="30"/>
    </row>
    <row r="45" spans="1:10" s="24" customFormat="1" ht="24" customHeight="1" x14ac:dyDescent="0.25">
      <c r="A45" s="67"/>
      <c r="B45" s="20">
        <f t="array" ref="B45:H45">Days+8+DATE(Calendar3Year,Calendar3MonthOption,1)-WEEKDAY(DATE(Calendar3Year,Calendar3MonthOption,1),WeekdayOption)</f>
        <v>45907</v>
      </c>
      <c r="C45" s="20">
        <v>45908</v>
      </c>
      <c r="D45" s="70">
        <v>45909</v>
      </c>
      <c r="E45" s="70">
        <v>45910</v>
      </c>
      <c r="F45" s="70">
        <v>45911</v>
      </c>
      <c r="G45" s="70">
        <v>45912</v>
      </c>
      <c r="H45" s="71">
        <v>45913</v>
      </c>
      <c r="I45" s="22"/>
      <c r="J45" s="23"/>
    </row>
    <row r="46" spans="1:10" s="97" customFormat="1" ht="48.75" customHeight="1" x14ac:dyDescent="0.3">
      <c r="A46" s="94"/>
      <c r="B46" s="117"/>
      <c r="C46" s="119" t="s">
        <v>18</v>
      </c>
      <c r="D46" s="117"/>
      <c r="E46" s="74" t="s">
        <v>19</v>
      </c>
      <c r="F46" s="119" t="s">
        <v>20</v>
      </c>
      <c r="G46" s="117"/>
      <c r="H46" s="117"/>
      <c r="I46" s="95"/>
      <c r="J46" s="96"/>
    </row>
    <row r="47" spans="1:10" s="97" customFormat="1" ht="59.25" customHeight="1" x14ac:dyDescent="0.3">
      <c r="A47" s="94"/>
      <c r="B47" s="118"/>
      <c r="C47" s="120"/>
      <c r="D47" s="118"/>
      <c r="E47" s="98" t="s">
        <v>6</v>
      </c>
      <c r="F47" s="120"/>
      <c r="G47" s="118"/>
      <c r="H47" s="118"/>
      <c r="I47" s="95"/>
      <c r="J47" s="96"/>
    </row>
    <row r="48" spans="1:10" s="24" customFormat="1" ht="24" customHeight="1" x14ac:dyDescent="0.25">
      <c r="A48" s="67"/>
      <c r="B48" s="70">
        <f t="array" ref="B48:H48">Days+15+DATE(Calendar3Year,Calendar3MonthOption,1)-WEEKDAY(DATE(Calendar3Year,Calendar3MonthOption,1),WeekdayOption)</f>
        <v>45914</v>
      </c>
      <c r="C48" s="70">
        <v>45915</v>
      </c>
      <c r="D48" s="70">
        <v>45916</v>
      </c>
      <c r="E48" s="70">
        <v>45917</v>
      </c>
      <c r="F48" s="70">
        <v>45918</v>
      </c>
      <c r="G48" s="70">
        <v>45919</v>
      </c>
      <c r="H48" s="71">
        <v>45920</v>
      </c>
      <c r="I48" s="22"/>
      <c r="J48" s="23"/>
    </row>
    <row r="49" spans="1:10" s="97" customFormat="1" ht="73.5" customHeight="1" x14ac:dyDescent="0.3">
      <c r="A49" s="94"/>
      <c r="B49" s="77"/>
      <c r="C49" s="75" t="s">
        <v>21</v>
      </c>
      <c r="D49" s="75" t="s">
        <v>22</v>
      </c>
      <c r="E49" s="75" t="s">
        <v>23</v>
      </c>
      <c r="F49" s="75" t="s">
        <v>24</v>
      </c>
      <c r="G49" s="77"/>
      <c r="H49" s="93"/>
      <c r="I49" s="95"/>
      <c r="J49" s="96"/>
    </row>
    <row r="50" spans="1:10" s="24" customFormat="1" ht="24" customHeight="1" x14ac:dyDescent="0.25">
      <c r="A50" s="67"/>
      <c r="B50" s="70">
        <f t="array" ref="B50:H50">Days+22+DATE(Calendar3Year,Calendar3MonthOption,1)-WEEKDAY(DATE(Calendar3Year,Calendar3MonthOption,1),WeekdayOption)</f>
        <v>45921</v>
      </c>
      <c r="C50" s="70">
        <v>45922</v>
      </c>
      <c r="D50" s="70">
        <v>45923</v>
      </c>
      <c r="E50" s="70">
        <v>45924</v>
      </c>
      <c r="F50" s="70">
        <v>45925</v>
      </c>
      <c r="G50" s="70">
        <v>45926</v>
      </c>
      <c r="H50" s="71">
        <v>45927</v>
      </c>
      <c r="I50" s="22"/>
      <c r="J50" s="23"/>
    </row>
    <row r="51" spans="1:10" s="97" customFormat="1" ht="54" x14ac:dyDescent="0.3">
      <c r="A51" s="94"/>
      <c r="B51" s="77"/>
      <c r="C51" s="77"/>
      <c r="D51" s="75" t="s">
        <v>28</v>
      </c>
      <c r="E51" s="75" t="s">
        <v>30</v>
      </c>
      <c r="F51" s="75" t="s">
        <v>29</v>
      </c>
      <c r="G51" s="77"/>
      <c r="H51" s="93"/>
      <c r="I51" s="95"/>
      <c r="J51" s="96"/>
    </row>
    <row r="52" spans="1:10" s="24" customFormat="1" ht="24" customHeight="1" x14ac:dyDescent="0.25">
      <c r="A52" s="67"/>
      <c r="B52" s="70">
        <f t="array" ref="B52:H52">Days+29+DATE(Calendar3Year,Calendar3MonthOption,1)-WEEKDAY(DATE(Calendar3Year,Calendar3MonthOption,1),WeekdayOption)</f>
        <v>45928</v>
      </c>
      <c r="C52" s="70">
        <v>45929</v>
      </c>
      <c r="D52" s="70">
        <v>45930</v>
      </c>
      <c r="E52" s="70">
        <v>45931</v>
      </c>
      <c r="F52" s="70">
        <v>45932</v>
      </c>
      <c r="G52" s="70">
        <v>45933</v>
      </c>
      <c r="H52" s="70">
        <v>45934</v>
      </c>
      <c r="I52" s="22"/>
      <c r="J52" s="23"/>
    </row>
    <row r="53" spans="1:10" s="31" customFormat="1" ht="50.25" customHeight="1" x14ac:dyDescent="0.3">
      <c r="A53" s="68"/>
      <c r="B53" s="77"/>
      <c r="C53" s="77"/>
      <c r="D53" s="75" t="s">
        <v>31</v>
      </c>
      <c r="E53" s="77"/>
      <c r="F53" s="77"/>
      <c r="G53" s="77"/>
      <c r="H53" s="93"/>
      <c r="I53" s="29"/>
      <c r="J53" s="30"/>
    </row>
    <row r="54" spans="1:10" s="24" customFormat="1" ht="24" customHeight="1" x14ac:dyDescent="0.25">
      <c r="A54" s="67"/>
      <c r="B54" s="70">
        <f t="array" ref="B54:C54">Days+36+DATE(Calendar3Year,Calendar3MonthOption,1)-WEEKDAY(DATE(Calendar3Year,Calendar3MonthOption,1),WeekdayOption)</f>
        <v>45935</v>
      </c>
      <c r="C54" s="70">
        <v>45936</v>
      </c>
      <c r="D54" s="128" t="s">
        <v>0</v>
      </c>
      <c r="E54" s="122"/>
      <c r="F54" s="122"/>
      <c r="G54" s="122"/>
      <c r="H54" s="129"/>
      <c r="I54" s="22"/>
      <c r="J54" s="23"/>
    </row>
    <row r="55" spans="1:10" s="31" customFormat="1" ht="51" customHeight="1" x14ac:dyDescent="0.3">
      <c r="A55" s="68"/>
      <c r="B55" s="69"/>
      <c r="C55" s="69"/>
      <c r="D55" s="135" t="s">
        <v>33</v>
      </c>
      <c r="E55" s="136"/>
      <c r="F55" s="136"/>
      <c r="G55" s="136"/>
      <c r="H55" s="137"/>
      <c r="I55" s="29"/>
      <c r="J55" s="30"/>
    </row>
    <row r="56" spans="1:10" s="44" customFormat="1" ht="10.9" customHeight="1" x14ac:dyDescent="0.25">
      <c r="A56" s="61"/>
      <c r="B56" s="72"/>
      <c r="C56" s="72"/>
      <c r="D56" s="73"/>
      <c r="E56" s="73"/>
      <c r="F56" s="73"/>
      <c r="G56" s="73"/>
      <c r="H56" s="73"/>
      <c r="I56" s="42"/>
      <c r="J56" s="43"/>
    </row>
    <row r="57" spans="1:10" s="3" customFormat="1" ht="9" customHeight="1" x14ac:dyDescent="0.25">
      <c r="B57" s="45"/>
      <c r="C57" s="45"/>
      <c r="D57" s="46"/>
      <c r="E57" s="46"/>
      <c r="F57" s="46"/>
      <c r="G57" s="46"/>
      <c r="H57" s="46"/>
      <c r="I57" s="2"/>
    </row>
  </sheetData>
  <mergeCells count="37">
    <mergeCell ref="B8:B9"/>
    <mergeCell ref="D8:D9"/>
    <mergeCell ref="F8:F9"/>
    <mergeCell ref="G8:G9"/>
    <mergeCell ref="H8:H9"/>
    <mergeCell ref="C8:C9"/>
    <mergeCell ref="D18:H18"/>
    <mergeCell ref="D55:H55"/>
    <mergeCell ref="D36:H36"/>
    <mergeCell ref="D37:H37"/>
    <mergeCell ref="D54:H54"/>
    <mergeCell ref="G46:G47"/>
    <mergeCell ref="H46:H47"/>
    <mergeCell ref="F46:F47"/>
    <mergeCell ref="F29:F30"/>
    <mergeCell ref="G29:G30"/>
    <mergeCell ref="H29:H30"/>
    <mergeCell ref="C2:D2"/>
    <mergeCell ref="D17:H17"/>
    <mergeCell ref="B11:B12"/>
    <mergeCell ref="C11:C12"/>
    <mergeCell ref="F11:F12"/>
    <mergeCell ref="E11:E12"/>
    <mergeCell ref="G11:G12"/>
    <mergeCell ref="H11:H12"/>
    <mergeCell ref="B32:B33"/>
    <mergeCell ref="C32:C33"/>
    <mergeCell ref="E32:E33"/>
    <mergeCell ref="F32:F33"/>
    <mergeCell ref="G32:G33"/>
    <mergeCell ref="H32:H33"/>
    <mergeCell ref="B29:B30"/>
    <mergeCell ref="C29:C30"/>
    <mergeCell ref="D29:D30"/>
    <mergeCell ref="B46:B47"/>
    <mergeCell ref="D46:D47"/>
    <mergeCell ref="C46:C47"/>
  </mergeCells>
  <phoneticPr fontId="2" type="noConversion"/>
  <conditionalFormatting sqref="B29">
    <cfRule type="expression" dxfId="6" priority="4">
      <formula>MONTH(B29)&lt;&gt;Calendar1MonthOption</formula>
    </cfRule>
  </conditionalFormatting>
  <conditionalFormatting sqref="B32:C32">
    <cfRule type="expression" dxfId="5" priority="8">
      <formula>MONTH(B32)&lt;&gt;Calendar1MonthOption</formula>
    </cfRule>
  </conditionalFormatting>
  <conditionalFormatting sqref="B5:H5 B7:H7 B8 D8 G8:H8 B10:H10 B11:C11 E11:H11 B13:H13 B15:H15 B17:C17">
    <cfRule type="expression" dxfId="4" priority="47">
      <formula>MONTH(B5)&lt;&gt;Calendar1MonthOption</formula>
    </cfRule>
  </conditionalFormatting>
  <conditionalFormatting sqref="B24:H24 B26:H26 B28:H28 B31:H31 B34:H34 B36:C36">
    <cfRule type="expression" dxfId="3" priority="36">
      <formula>MONTH(B24)&lt;&gt;Calendar2MonthOption</formula>
    </cfRule>
  </conditionalFormatting>
  <conditionalFormatting sqref="B43:H43 B45:H45 B48:H48 B50:H50 B52:H52 B54:C54">
    <cfRule type="expression" dxfId="2" priority="34">
      <formula>MONTH(B43)&lt;&gt;Calendar3MonthOption</formula>
    </cfRule>
  </conditionalFormatting>
  <conditionalFormatting sqref="E32:H32">
    <cfRule type="expression" dxfId="1" priority="5">
      <formula>MONTH(E32)&lt;&gt;Calendar1MonthOption</formula>
    </cfRule>
  </conditionalFormatting>
  <conditionalFormatting sqref="F29:H29">
    <cfRule type="expression" dxfId="0" priority="1">
      <formula>MONTH(F29)&lt;&gt;Calendar1MonthOption</formula>
    </cfRule>
  </conditionalFormatting>
  <dataValidations xWindow="87" yWindow="689" count="10"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B3" xr:uid="{00000000-0002-0000-0000-000000000000}">
      <formula1>"Sunday, Monday, Tuesday, Wednesday, Thursday, Friday, Saturday"</formula1>
    </dataValidation>
    <dataValidation allowBlank="1" showInputMessage="1" showErrorMessage="1" prompt="Enter year in this cell" sqref="B2" xr:uid="{00000000-0002-0000-0000-000003000000}"/>
    <dataValidation allowBlank="1" showInputMessage="1" prompt="Automatically determined weekday. To change weekdays, select a new week start day in cell B3." sqref="C3:H3 B22:H22 B41:H41" xr:uid="{00000000-0002-0000-0000-000004000000}"/>
    <dataValidation allowBlank="1" showInputMessage="1" sqref="B5" xr:uid="{00000000-0002-0000-0000-000005000000}"/>
    <dataValidation allowBlank="1" showInputMessage="1" prompt="Enter daily notes here" sqref="B6" xr:uid="{00000000-0002-0000-0000-000006000000}"/>
    <dataValidation allowBlank="1" showInputMessage="1" prompt="Enter monthly Notes in cell below" sqref="D17:H17" xr:uid="{00000000-0002-0000-0000-000009000000}"/>
    <dataValidation allowBlank="1" showInputMessage="1" prompt="Enter monthly Notes in this cell" sqref="D18:H18 D37:H37 D55:H55" xr:uid="{00000000-0002-0000-0000-00000A000000}"/>
    <dataValidation allowBlank="1" showInputMessage="1" prompt="Calendar year is automatically updated based on the year selected in cell B2" sqref="B21 B40" xr:uid="{00000000-0002-0000-0000-00000B000000}"/>
    <dataValidation allowBlank="1" showInputMessage="1" prompt="Calendar month is automatically updated based on the month selected in cell C2" sqref="C21 C40" xr:uid="{00000000-0002-0000-0000-00000C000000}"/>
    <dataValidation allowBlank="1" showInputMessage="1" showErrorMessage="1" prompt="Enter starting year in cell B2 and starting month in cell C2. _x000a__x000a_You can use cell B3 to change the starting day of the calendar." sqref="A1" xr:uid="{08C6DD70-14C9-49BA-A54F-82BC8BEB995D}"/>
  </dataValidations>
  <hyperlinks>
    <hyperlink ref="F8:F9" r:id="rId1" display="https://www.cityofmadison.com/human-resources/organizational-development/courses/introduction-to-microsoft-onedrive" xr:uid="{326F2A6C-6B14-40AF-8866-00610DE2BAF1}"/>
    <hyperlink ref="C8:C9" r:id="rId2" display="https://www.cityofmadison.com/human-resources/organizational-development/courses/employee-check-ins-connecting-and-thriving" xr:uid="{23F131DE-5D12-46E1-947B-AD2BBF894402}"/>
    <hyperlink ref="E8" r:id="rId3" display="https://www.cityofmadison.com/human-resources/organizational-development/courses/conflict-management" xr:uid="{75604E22-04BB-423B-8D5B-EB303A690541}"/>
    <hyperlink ref="E9" r:id="rId4" display="https://www.cityofmadison.com/human-resources/organizational-development/courses/meeting-schedule-virtual-type-2-meetings" xr:uid="{1A29BFCD-B110-41BF-A73A-D86D2E7B1D04}"/>
    <hyperlink ref="E30" r:id="rId5" display="https://www.cityofmadison.com/human-resources/organizational-development/courses/meeting-schedule-virtual-type-2-meetings" xr:uid="{66248E5D-9F12-4330-8D2A-6E80B7EC94CB}"/>
    <hyperlink ref="E47" r:id="rId6" display="https://www.cityofmadison.com/human-resources/organizational-development/courses/meeting-schedule-virtual-type-2-meetings" xr:uid="{9B1D2DD9-62E7-4975-A4E2-C1A9C81CAD29}"/>
    <hyperlink ref="D11" r:id="rId7" display="https://www.cityofmadison.com/human-resources/organizational-development/courses/retirement-planning-nuts-and-bolts" xr:uid="{140F23A7-EF85-4DF3-8A38-F0B0D4917FDF}"/>
    <hyperlink ref="F11:F12" r:id="rId8" display="https://www.cityofmadison.com/human-resources/organizational-development/courses/retirement-planning-nuts-and-bolts" xr:uid="{98FE3E56-BB7A-485C-B558-FF70709278C0}"/>
    <hyperlink ref="E11:E12" r:id="rId9" display="https://www.cityofmadison.com/human-resources/organizational-development/courses/next-level-leadership-for-emerging-and-current" xr:uid="{4481F760-1DF7-4160-9887-8CB749842C75}"/>
    <hyperlink ref="D12" r:id="rId10" display="https://www.cityofmadison.com/human-resources/organizational-development/courses/prohibited-harassment-discrimination-policy" xr:uid="{3E70C235-0D67-4B3E-AAE3-5390BD8404ED}"/>
    <hyperlink ref="F27" r:id="rId11" display="https://www.cityofmadison.com/human-resources/organizational-development/courses/prohibited-harassment-discrimination-policy" xr:uid="{0FDF3A13-F9BF-46E6-92DA-5778DECDE548}"/>
    <hyperlink ref="D49" r:id="rId12" display="https://www.cityofmadison.com/human-resources/organizational-development/courses/prohibited-harassment-discrimination-policy" xr:uid="{96E768D9-8965-49F5-A1D6-1517877D4AEF}"/>
    <hyperlink ref="F51" r:id="rId13" display="https://www.cityofmadison.com/human-resources/organizational-development/courses/mandatory-reporter-training" xr:uid="{2BF163D0-1B1A-4A96-A660-4126E56A1DB2}"/>
    <hyperlink ref="D33" r:id="rId14" display="https://www.cityofmadison.com/human-resources/organizational-development/courses/mandatory-reporter-training" xr:uid="{06752D00-42C0-4783-B1FA-1ADAA45D3385}"/>
    <hyperlink ref="F16" r:id="rId15" display="https://www.cityofmadison.com/human-resources/organizational-development/courses/mandatory-reporter-training" xr:uid="{F81551A8-889F-4FF7-AE1F-2133088A9838}"/>
    <hyperlink ref="E14" r:id="rId16" display="https://www.cityofmadison.com/human-resources/organizational-development/courses/introduction-to-microsoft-onedrive" xr:uid="{1468D77F-DD16-45F7-B1BD-F41E8383BEDC}"/>
    <hyperlink ref="C29:C30" r:id="rId17" display="https://www.cityofmadison.com/human-resources/organizational-development/courses/introduction-to-microsoft-onedrive" xr:uid="{51831076-97BC-4A75-9387-3A80F3FAA064}"/>
    <hyperlink ref="C49" r:id="rId18" display="https://www.cityofmadison.com/human-resources/organizational-development/courses/introduction-to-microsoft-onedrive" xr:uid="{AF948288-2577-44EB-8AAC-F886945D2A84}"/>
    <hyperlink ref="C46:C47" r:id="rId19" display="https://www.cityofmadison.com/human-resources/organizational-development/courses/how-to-conduct-an-employee-misconduct" xr:uid="{BAC2EA69-69FB-4B8D-9F64-56B13774A6FA}"/>
    <hyperlink ref="E16" r:id="rId20" display="https://www.cityofmadison.com/human-resources/organizational-development/courses/giving-and-receiving-feedback-part-1" xr:uid="{AB4AA595-1EC5-4544-A5DB-43425B1B0622}"/>
    <hyperlink ref="D27" r:id="rId21" display="https://www.cityofmadison.com/human-resources/organizational-development/courses/values-based-leadership-in-action" xr:uid="{1D00EE5A-9E1F-4DC1-9EF4-D786FFE7C4D9}"/>
    <hyperlink ref="E49" r:id="rId22" display="https://www.cityofmadison.com/human-resources/organizational-development/courses/values-based-leadership-the-4-principles-of" xr:uid="{F5168E52-8C19-4D6B-9B74-0832526712B2}"/>
    <hyperlink ref="E29" r:id="rId23" display="https://www.cityofmadison.com/human-resources/organizational-development/courses/resji-foundations-part-1-introduction-to-racial" xr:uid="{E08059BA-9A7C-45A9-9A44-D34027C07F4F}"/>
    <hyperlink ref="D29:D30" r:id="rId24" display="https://www.cityofmadison.com/human-resources/organizational-development/courses/sparking-growth" xr:uid="{51D65EFB-D2B9-4CFE-AF9E-9D0F5997EAF9}"/>
    <hyperlink ref="D32" r:id="rId25" display="https://www.cityofmadison.com/human-resources/organizational-development/courses/plain-language-and-effective-communication" xr:uid="{29FBCA8B-D42A-4785-9A8A-E0A42DEB9786}"/>
    <hyperlink ref="E46" r:id="rId26" display="https://www.cityofmadison.com/human-resources/organizational-development/courses/suicide-prevention-navigating-these" xr:uid="{42A7C522-091F-4CB6-8DD5-F03303ABDB62}"/>
    <hyperlink ref="F46:F47" r:id="rId27" display="https://www.cityofmadison.com/human-resources/organizational-development/courses/creating-a-gender-inclusive-workplace-101" xr:uid="{9702BE7F-5D77-41E7-97F4-286363A7C2A8}"/>
    <hyperlink ref="F49" r:id="rId28" display="https://www.cityofmadison.com/human-resources/organizational-development/courses/supervisors-building-a-gender-inclusive" xr:uid="{3CB7EF3C-0991-4C0E-80EA-8464EC855C8C}"/>
    <hyperlink ref="D51" r:id="rId29" display="https://www.cityofmadison.com/human-resources/organizational-development/courses/involving-people-in-decisions-that-impact-them" xr:uid="{24DB1CF0-B258-453C-A4C9-4B18BADCE867}"/>
    <hyperlink ref="E51" r:id="rId30" display="https://www.cityofmadison.com/human-resources/organizational-development/courses/build-bridges-not-barriers" xr:uid="{3C75CB71-1336-4BAF-AAED-1B1ED9DE1948}"/>
    <hyperlink ref="D53" r:id="rId31" display="https://www.cityofmadison.com/human-resources/organizational-development/courses/gender-inclusive-language" xr:uid="{5CB5F757-0604-4790-91A5-408C8EB2FAED}"/>
    <hyperlink ref="D18:H18" r:id="rId32" display="Courses may be subject to change. For the latest updates on course offerings, and external or Retirement course options, scan the QR Code or visit www.cityofmadison.com/UpcomingCourseOfferings " xr:uid="{3209FEB4-37E6-4636-AD80-D21420482556}"/>
    <hyperlink ref="D37:H37" r:id="rId33" display="Courses may be subject to change. For the latest updates on course offerings, and external or Retirement course options, scan the QR Code or visit www.cityofmadison.com/UpcomingCourseOfferings " xr:uid="{80006A43-991F-4B5F-8CA6-608732A493C0}"/>
    <hyperlink ref="D55:H55" r:id="rId34" display="Courses may be subject to change. For the latest updates on course offerings, and external or Retirement course options, scan the QR Code or visit www.cityofmadison.com/UpcomingCourseOfferings " xr:uid="{96DE23FC-4AC5-4F0B-8CAB-3A6E37C09502}"/>
  </hyperlinks>
  <printOptions horizontalCentered="1"/>
  <pageMargins left="0.25" right="0.25" top="0.5" bottom="0.3" header="0.3" footer="0.3"/>
  <pageSetup scale="90" fitToHeight="0" orientation="landscape" r:id="rId35"/>
  <headerFooter alignWithMargins="0"/>
  <rowBreaks count="3" manualBreakCount="3">
    <brk id="19" max="16383" man="1"/>
    <brk id="38" max="16383" man="1"/>
    <brk id="56" max="16383" man="1"/>
  </rowBreaks>
  <drawing r:id="rId36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30" ma:contentTypeDescription="Create a new document." ma:contentTypeScope="" ma:versionID="cec0622158e8f13124e9e8fd4de31bd1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52f30ab005d15df08657af532e6e3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  <xsd:element ref="ns2:MediaServiceObjectDetectorVersions" minOccurs="0"/>
                <xsd:element ref="ns2:MediaServiceSystemTag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hidden="true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hidden="tru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hidden="true" ma:internalName="Background" ma:readOnly="false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3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BillingMetadata" ma:index="33" nillable="true" ma:displayName="MediaServiceBillingMetadata" ma:hidden="true" ma:internalName="MediaServiceBillingMetadata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ackground xmlns="71af3243-3dd4-4a8d-8c0d-dd76da1f02a5">false</Background>
    <Status xmlns="71af3243-3dd4-4a8d-8c0d-dd76da1f02a5">Not started</Status>
    <_ip_UnifiedCompliancePolicyUIAction xmlns="http://schemas.microsoft.com/sharepoint/v3" xsi:nil="true"/>
    <Image xmlns="71af3243-3dd4-4a8d-8c0d-dd76da1f02a5">
      <Url xsi:nil="true"/>
      <Description xsi:nil="true"/>
    </Image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1E127CDB-DC7D-49A9-B27B-F4D156713A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C87DA24-6A76-46E8-8029-FDD79F0DB1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059E5C-5F68-4824-929C-5C4B5B6DC66F}">
  <ds:schemaRefs>
    <ds:schemaRef ds:uri="http://schemas.microsoft.com/office/2006/metadata/properties"/>
    <ds:schemaRef ds:uri="http://schemas.microsoft.com/office/infopath/2007/PartnerControls"/>
    <ds:schemaRef ds:uri="71af3243-3dd4-4a8d-8c0d-dd76da1f02a5"/>
    <ds:schemaRef ds:uri="http://schemas.microsoft.com/sharepoint/v3"/>
    <ds:schemaRef ds:uri="230e9df3-be65-4c73-a93b-d1236ebd677e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TM34053033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7</vt:i4>
      </vt:variant>
    </vt:vector>
  </HeadingPairs>
  <TitlesOfParts>
    <vt:vector size="8" baseType="lpstr">
      <vt:lpstr>Calendar</vt:lpstr>
      <vt:lpstr>Calendar1Month</vt:lpstr>
      <vt:lpstr>Calendar1Year</vt:lpstr>
      <vt:lpstr>Calendar2Month</vt:lpstr>
      <vt:lpstr>Calendar2Year</vt:lpstr>
      <vt:lpstr>Calendar3Month</vt:lpstr>
      <vt:lpstr>Calendar3Year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Jamieson, Emily L</dc:creator>
  <cp:lastModifiedBy>Jamieson, Emily L</cp:lastModifiedBy>
  <dcterms:created xsi:type="dcterms:W3CDTF">2023-08-19T11:39:37Z</dcterms:created>
  <dcterms:modified xsi:type="dcterms:W3CDTF">2025-06-26T19:56:19Z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  <property fmtid="{D5CDD505-2E9C-101B-9397-08002B2CF9AE}" pid="3" name="MediaServiceImageTags">
    <vt:lpwstr/>
  </property>
</Properties>
</file>