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6306E8CB-4CE7-4389-9396-25D4588D84F1}" xr6:coauthVersionLast="47" xr6:coauthVersionMax="47" xr10:uidLastSave="{00000000-0000-0000-0000-000000000000}"/>
  <bookViews>
    <workbookView xWindow="-120" yWindow="-120" windowWidth="29040" windowHeight="15840" xr2:uid="{00000000-000D-0000-FFFF-FFFF00000000}"/>
  </bookViews>
  <sheets>
    <sheet name="IBR"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6" l="1"/>
  <c r="D55" i="6"/>
  <c r="C71" i="6" l="1"/>
  <c r="C55" i="6"/>
  <c r="B71" i="6" l="1"/>
  <c r="F18" i="6" l="1"/>
  <c r="D73" i="6" l="1"/>
  <c r="F79" i="6" l="1"/>
  <c r="F32" i="6" l="1"/>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D85" i="6" l="1"/>
  <c r="E85" i="6"/>
  <c r="C85" i="6"/>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alcChain>
</file>

<file path=xl/sharedStrings.xml><?xml version="1.0" encoding="utf-8"?>
<sst xmlns="http://schemas.openxmlformats.org/spreadsheetml/2006/main" count="122" uniqueCount="69">
  <si>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</si>
  <si>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</si>
  <si>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</si>
  <si>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</si>
  <si>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</si>
  <si>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</si>
  <si>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</si>
  <si>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</si>
  <si>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</si>
  <si>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</si>
  <si>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</si>
  <si>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</si>
  <si>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</si>
  <si>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</si>
  <si>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</si>
  <si>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</si>
  <si>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</si>
  <si>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</si>
  <si>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</si>
  <si>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</si>
  <si>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</si>
  <si>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</si>
  <si>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</si>
  <si>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</si>
  <si>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</si>
  <si>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</si>
  <si>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</si>
  <si>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</si>
  <si>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</si>
  <si>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</si>
  <si>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</si>
  <si>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</si>
  <si>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</si>
  <si>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</si>
  <si>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</si>
  <si>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</si>
  <si>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</si>
  <si>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</si>
  <si>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</si>
  <si>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</si>
  <si>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</si>
  <si>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</si>
  <si>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</si>
  <si>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</si>
  <si>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</si>
  <si>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</si>
  <si>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</si>
  <si>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</si>
  <si>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</si>
  <si>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</si>
  <si>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</si>
  <si>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</si>
  <si>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</si>
  <si>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</si>
  <si>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</si>
  <si>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</si>
  <si>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</si>
  <si>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</si>
  <si>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</si>
  <si>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</si>
  <si>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</si>
  <si>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</si>
  <si>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</si>
  <si>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</si>
  <si>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</si>
  <si>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</si>
  <si>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Negligent Manslaughter</t>
  </si>
  <si>
    <t>Due to the dynamic nature of data, this information is a snapshot in time as of the creation of this report. The processing of additional records and corrections will be reflected in updates to existing and future sections of this report.   Data generated on: 1/18/2024</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</si>
  <si>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2023, Madison Police Department responded to 33,173 calls for service resulting in 6,598 IBR offenses.
In the second quarter 2023, Madison Police Department responded to 39,943 calls for service resulting in 7,433 IBR offenses.
In the third quarter 2023, Madison Police Department responded to 39,531 calls for service resulting in 7,560 IBR offenses.
In the fourth quarter 2023, Madison Police Department responded to 34,238 calls for service resulting in 7,060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</si>
</sst>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2" fillId="0" borderId="0" xfId="0" applyFont="1" applyAlignment="1">
      <alignment wrapText="1"/>
    </xf>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164" fontId="5" fillId="0" borderId="0" xfId="1" applyNumberFormat="1" applyFont="1" applyBorder="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1" xfId="0" applyBorder="1" applyAlignment="1">
      <alignment horizontal="center" vertical="center"/>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3">
    <cellStyle name="Normal" xfId="0" builtinId="0"/>
    <cellStyle name="Normal 2" xfId="2" xr:uid="{00000000-0005-0000-0000-000002000000}"/>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54" dataDxfId="53">
  <tableColumns count="7">
    <tableColumn id="1" xr3:uid="{00000000-0010-0000-0000-000001000000}" name="Suspect- Sex"/>
    <tableColumn id="2" xr3:uid="{00000000-0010-0000-0000-000002000000}" name="Q1" dataDxfId="52"/>
    <tableColumn id="3" xr3:uid="{00000000-0010-0000-0000-000003000000}" name="Q2" dataDxfId="51"/>
    <tableColumn id="4" xr3:uid="{00000000-0010-0000-0000-000004000000}" name="Q3" dataDxfId="50"/>
    <tableColumn id="5" xr3:uid="{00000000-0010-0000-0000-000005000000}" name="Q4" dataDxfId="49"/>
    <tableColumn id="6" xr3:uid="{00000000-0010-0000-0000-000006000000}" name="Total" dataDxfId="48"/>
    <tableColumn id="7" xr3:uid="{00000000-0010-0000-0000-000007000000}"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46" dataDxfId="45">
  <tableColumns count="7">
    <tableColumn id="1" xr3:uid="{00000000-0010-0000-0100-000001000000}" name="Suspect- Race"/>
    <tableColumn id="2" xr3:uid="{00000000-0010-0000-0100-000002000000}" name="Q1" dataDxfId="44"/>
    <tableColumn id="3" xr3:uid="{00000000-0010-0000-0100-000003000000}" name="Q2" dataDxfId="43"/>
    <tableColumn id="4" xr3:uid="{00000000-0010-0000-0100-000004000000}" name="Q3" dataDxfId="42"/>
    <tableColumn id="5" xr3:uid="{00000000-0010-0000-0100-000005000000}" name="Q4" dataDxfId="41"/>
    <tableColumn id="6" xr3:uid="{00000000-0010-0000-0100-000006000000}" name="Total" dataDxfId="40"/>
    <tableColumn id="7" xr3:uid="{00000000-0010-0000-0100-000007000000}"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38" dataDxfId="37">
  <tableColumns count="7">
    <tableColumn id="1" xr3:uid="{00000000-0010-0000-0200-000001000000}" name="Group A Offenses" totalsRowDxfId="36"/>
    <tableColumn id="2" xr3:uid="{00000000-0010-0000-0200-000002000000}" name="Q1" dataDxfId="35" totalsRowDxfId="34"/>
    <tableColumn id="3" xr3:uid="{00000000-0010-0000-0200-000003000000}" name="Q2" dataDxfId="33" totalsRowDxfId="32"/>
    <tableColumn id="4" xr3:uid="{00000000-0010-0000-0200-000004000000}" name="Q3" dataDxfId="31" totalsRowDxfId="30"/>
    <tableColumn id="5" xr3:uid="{00000000-0010-0000-0200-000005000000}" name="Q4" dataDxfId="29" totalsRowDxfId="28"/>
    <tableColumn id="6" xr3:uid="{00000000-0010-0000-0200-000006000000}" name="Total" dataDxfId="27" totalsRowDxfId="26"/>
    <tableColumn id="7" xr3:uid="{00000000-0010-0000-0200-000007000000}"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3" dataDxfId="22">
  <tableColumns count="7">
    <tableColumn id="1" xr3:uid="{00000000-0010-0000-0300-000001000000}" name="District"/>
    <tableColumn id="2" xr3:uid="{00000000-0010-0000-0300-000002000000}" name="Q1" dataDxfId="21"/>
    <tableColumn id="3" xr3:uid="{00000000-0010-0000-0300-000003000000}" name="Q2" dataDxfId="20"/>
    <tableColumn id="4" xr3:uid="{00000000-0010-0000-0300-000004000000}" name="Q3" dataDxfId="19"/>
    <tableColumn id="5" xr3:uid="{00000000-0010-0000-0300-000005000000}" name="Q4" dataDxfId="18"/>
    <tableColumn id="6" xr3:uid="{00000000-0010-0000-0300-000006000000}" name="Total" dataDxfId="17"/>
    <tableColumn id="7" xr3:uid="{00000000-0010-0000-0300-000007000000}"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5" dataDxfId="14">
  <tableColumns count="7">
    <tableColumn id="1" xr3:uid="{00000000-0010-0000-0400-000001000000}" name="Victim- Sex"/>
    <tableColumn id="2" xr3:uid="{00000000-0010-0000-0400-000002000000}" name="Q1" dataDxfId="13"/>
    <tableColumn id="3" xr3:uid="{00000000-0010-0000-0400-000003000000}" name="Q2" dataDxfId="12"/>
    <tableColumn id="4" xr3:uid="{00000000-0010-0000-0400-000004000000}" name="Q3" dataDxfId="11"/>
    <tableColumn id="5" xr3:uid="{00000000-0010-0000-0400-000005000000}" name="Q4" dataDxfId="10"/>
    <tableColumn id="6" xr3:uid="{00000000-0010-0000-0400-000006000000}" name="Total" dataDxfId="9"/>
    <tableColumn id="7" xr3:uid="{00000000-0010-0000-0400-000007000000}" name="%" dataDxfId="8"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7" dataDxfId="6">
  <tableColumns count="7">
    <tableColumn id="1" xr3:uid="{00000000-0010-0000-0500-000001000000}" name="Victim- Race"/>
    <tableColumn id="2" xr3:uid="{00000000-0010-0000-0500-000002000000}" name="Q1" dataDxfId="5"/>
    <tableColumn id="3" xr3:uid="{00000000-0010-0000-0500-000003000000}" name="Q2" dataDxfId="4"/>
    <tableColumn id="4" xr3:uid="{00000000-0010-0000-0500-000004000000}" name="Q3" dataDxfId="3"/>
    <tableColumn id="5" xr3:uid="{00000000-0010-0000-0500-000005000000}" name="Q4" dataDxfId="2"/>
    <tableColumn id="6" xr3:uid="{00000000-0010-0000-0500-000006000000}" name="Total" dataDxfId="1"/>
    <tableColumn id="7" xr3:uid="{00000000-0010-0000-0500-000007000000}" name="%" dataDxfId="0" dataCellStyle="Percent">
      <calculatedColumnFormula>F68/F$73</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abSelected="1" workbookViewId="0">
      <selection activeCell="G88" sqref="G88"/>
    </sheetView>
  </sheetViews>
  <sheetFormatPr defaultColWidth="9.140625" defaultRowHeight="15" x14ac:dyDescent="0.25"/>
  <cols>
    <col min="1" max="1" width="35.28515625" bestFit="1" customWidth="1"/>
  </cols>
  <sheetData>
    <row r="1" spans="1:7" ht="395.25" customHeight="1" x14ac:dyDescent="0.25">
      <c r="A1" s="15" t="s">
        <v>68</v>
      </c>
      <c r="B1" s="19"/>
      <c r="C1" s="19"/>
      <c r="D1" s="19"/>
      <c r="E1" s="19"/>
      <c r="F1" s="19"/>
      <c r="G1" s="20"/>
    </row>
    <row r="2" spans="1:7" x14ac:dyDescent="0.25">
      <c r="A2" s="12"/>
      <c r="B2" s="12"/>
      <c r="C2" s="12"/>
      <c r="D2" s="12"/>
      <c r="E2" s="12"/>
      <c r="F2" s="12"/>
      <c r="G2" s="12"/>
    </row>
    <row r="3" spans="1:7" ht="15.75" x14ac:dyDescent="0.25">
      <c r="A3" s="14" t="s">
        <v>34</v>
      </c>
      <c r="B3" s="14"/>
      <c r="C3" s="14"/>
      <c r="D3" s="14"/>
      <c r="E3" s="14"/>
      <c r="F3" s="14"/>
      <c r="G3" s="14"/>
    </row>
    <row r="4" spans="1:7" x14ac:dyDescent="0.25">
      <c r="A4" s="11" t="s">
        <v>42</v>
      </c>
      <c r="B4" s="1" t="s">
        <v>0</v>
      </c>
      <c r="C4" s="1" t="s">
        <v>1</v>
      </c>
      <c r="D4" s="1" t="s">
        <v>2</v>
      </c>
      <c r="E4" s="1" t="s">
        <v>3</v>
      </c>
      <c r="F4" s="1" t="s">
        <v>4</v>
      </c>
      <c r="G4" s="1" t="s">
        <v>16</v>
      </c>
    </row>
    <row r="5" spans="1:7" x14ac:dyDescent="0.25">
      <c r="A5" t="s">
        <v>43</v>
      </c>
      <c r="B5" s="1">
        <v>5</v>
      </c>
      <c r="C5" s="1">
        <v>5</v>
      </c>
      <c r="D5" s="1">
        <v>5</v>
      </c>
      <c r="E5" s="1">
        <v>6</v>
      </c>
      <c r="F5" s="1">
        <f t="shared" ref="F5" si="0">SUM(B5:E5)</f>
        <v>21</v>
      </c>
      <c r="G5" s="2">
        <f t="shared" ref="G5:G18" si="1">F5/$F$42</f>
        <v>7.3295870999267037E-4</v>
      </c>
    </row>
    <row r="6" spans="1:7" x14ac:dyDescent="0.25">
      <c r="A6" t="s">
        <v>5</v>
      </c>
      <c r="B6" s="1">
        <v>0</v>
      </c>
      <c r="C6" s="1">
        <v>3</v>
      </c>
      <c r="D6" s="1">
        <v>4</v>
      </c>
      <c r="E6" s="1">
        <v>1</v>
      </c>
      <c r="F6" s="1">
        <f t="shared" ref="F6:F29" si="2">SUM(B6:E6)</f>
        <v>8</v>
      </c>
      <c r="G6" s="2">
        <f t="shared" si="1"/>
        <v>2.7922236571149351E-4</v>
      </c>
    </row>
    <row r="7" spans="1:7" x14ac:dyDescent="0.25">
      <c r="A7" t="s">
        <v>44</v>
      </c>
      <c r="B7" s="1">
        <v>597</v>
      </c>
      <c r="C7" s="1">
        <v>663</v>
      </c>
      <c r="D7" s="1">
        <v>636</v>
      </c>
      <c r="E7" s="1">
        <v>623</v>
      </c>
      <c r="F7" s="1">
        <f t="shared" si="2"/>
        <v>2519</v>
      </c>
      <c r="G7" s="2">
        <f t="shared" si="1"/>
        <v>8.7920142403406509E-2</v>
      </c>
    </row>
    <row r="8" spans="1:7" x14ac:dyDescent="0.25">
      <c r="A8" t="s">
        <v>6</v>
      </c>
      <c r="B8" s="1">
        <v>0</v>
      </c>
      <c r="C8" s="1">
        <v>0</v>
      </c>
      <c r="D8" s="1">
        <v>0</v>
      </c>
      <c r="E8" s="1">
        <v>1</v>
      </c>
      <c r="F8" s="1">
        <f t="shared" si="2"/>
        <v>1</v>
      </c>
      <c r="G8" s="2">
        <f t="shared" si="1"/>
        <v>3.4902795713936689E-5</v>
      </c>
    </row>
    <row r="9" spans="1:7" x14ac:dyDescent="0.25">
      <c r="A9" t="s">
        <v>7</v>
      </c>
      <c r="B9" s="1">
        <v>156</v>
      </c>
      <c r="C9" s="1">
        <v>200</v>
      </c>
      <c r="D9" s="1">
        <v>233</v>
      </c>
      <c r="E9" s="1">
        <v>182</v>
      </c>
      <c r="F9" s="1">
        <f t="shared" si="2"/>
        <v>771</v>
      </c>
      <c r="G9" s="2">
        <f t="shared" si="1"/>
        <v>2.6910055495445184E-2</v>
      </c>
    </row>
    <row r="10" spans="1:7" x14ac:dyDescent="0.25">
      <c r="A10" t="s">
        <v>15</v>
      </c>
      <c r="B10" s="1">
        <v>43</v>
      </c>
      <c r="C10" s="1">
        <v>34</v>
      </c>
      <c r="D10" s="1">
        <v>55</v>
      </c>
      <c r="E10" s="1">
        <v>26</v>
      </c>
      <c r="F10" s="1">
        <f t="shared" si="2"/>
        <v>158</v>
      </c>
      <c r="G10" s="2">
        <f t="shared" si="1"/>
        <v>5.514641722801996E-3</v>
      </c>
    </row>
    <row r="11" spans="1:7" x14ac:dyDescent="0.25">
      <c r="A11" t="s">
        <v>8</v>
      </c>
      <c r="B11" s="1">
        <v>279</v>
      </c>
      <c r="C11" s="1">
        <v>381</v>
      </c>
      <c r="D11" s="1">
        <v>420</v>
      </c>
      <c r="E11" s="1">
        <v>336</v>
      </c>
      <c r="F11" s="1">
        <f t="shared" si="2"/>
        <v>1416</v>
      </c>
      <c r="G11" s="2">
        <f t="shared" si="1"/>
        <v>4.9422358730934347E-2</v>
      </c>
    </row>
    <row r="12" spans="1:7" x14ac:dyDescent="0.25">
      <c r="A12" t="s">
        <v>45</v>
      </c>
      <c r="B12" s="1">
        <v>278</v>
      </c>
      <c r="C12" s="1">
        <v>336</v>
      </c>
      <c r="D12" s="1">
        <v>361</v>
      </c>
      <c r="E12" s="1">
        <v>233</v>
      </c>
      <c r="F12" s="1">
        <f t="shared" si="2"/>
        <v>1208</v>
      </c>
      <c r="G12" s="2">
        <f t="shared" si="1"/>
        <v>4.2162577222435514E-2</v>
      </c>
    </row>
    <row r="13" spans="1:7" x14ac:dyDescent="0.25">
      <c r="A13" t="s">
        <v>9</v>
      </c>
      <c r="B13" s="1">
        <v>13</v>
      </c>
      <c r="C13" s="1">
        <v>4</v>
      </c>
      <c r="D13" s="1">
        <v>14</v>
      </c>
      <c r="E13" s="1">
        <v>9</v>
      </c>
      <c r="F13" s="1">
        <f t="shared" si="2"/>
        <v>40</v>
      </c>
      <c r="G13" s="2">
        <f t="shared" si="1"/>
        <v>1.3961118285574674E-3</v>
      </c>
    </row>
    <row r="14" spans="1:7" x14ac:dyDescent="0.25">
      <c r="A14" t="s">
        <v>10</v>
      </c>
      <c r="B14" s="1">
        <v>27</v>
      </c>
      <c r="C14" s="1">
        <v>17</v>
      </c>
      <c r="D14" s="1">
        <v>18</v>
      </c>
      <c r="E14" s="1">
        <v>18</v>
      </c>
      <c r="F14" s="1">
        <f t="shared" si="2"/>
        <v>80</v>
      </c>
      <c r="G14" s="2">
        <f t="shared" si="1"/>
        <v>2.7922236571149349E-3</v>
      </c>
    </row>
    <row r="15" spans="1:7" x14ac:dyDescent="0.25">
      <c r="A15" t="s">
        <v>46</v>
      </c>
      <c r="B15" s="1">
        <v>372</v>
      </c>
      <c r="C15" s="1">
        <v>337</v>
      </c>
      <c r="D15" s="1">
        <v>327</v>
      </c>
      <c r="E15" s="1">
        <v>277</v>
      </c>
      <c r="F15" s="1">
        <f t="shared" si="2"/>
        <v>1313</v>
      </c>
      <c r="G15" s="2">
        <f t="shared" si="1"/>
        <v>4.5827370772398866E-2</v>
      </c>
    </row>
    <row r="16" spans="1:7" x14ac:dyDescent="0.25">
      <c r="A16" t="s">
        <v>47</v>
      </c>
      <c r="B16" s="1">
        <v>0</v>
      </c>
      <c r="C16" s="1">
        <v>0</v>
      </c>
      <c r="D16" s="1">
        <v>0</v>
      </c>
      <c r="E16" s="1">
        <v>0</v>
      </c>
      <c r="F16" s="1">
        <f t="shared" si="2"/>
        <v>0</v>
      </c>
      <c r="G16" s="2">
        <f t="shared" si="1"/>
        <v>0</v>
      </c>
    </row>
    <row r="17" spans="1:14" x14ac:dyDescent="0.25">
      <c r="A17" t="s">
        <v>48</v>
      </c>
      <c r="B17" s="1">
        <v>2</v>
      </c>
      <c r="C17" s="1">
        <v>5</v>
      </c>
      <c r="D17" s="1">
        <v>2</v>
      </c>
      <c r="E17" s="1">
        <v>1</v>
      </c>
      <c r="F17" s="1">
        <f t="shared" si="2"/>
        <v>10</v>
      </c>
      <c r="G17" s="2">
        <f t="shared" si="1"/>
        <v>3.4902795713936686E-4</v>
      </c>
    </row>
    <row r="18" spans="1:14" x14ac:dyDescent="0.25">
      <c r="A18" t="s">
        <v>66</v>
      </c>
      <c r="B18" s="1">
        <v>2</v>
      </c>
      <c r="C18" s="1">
        <v>1</v>
      </c>
      <c r="D18" s="1">
        <v>1</v>
      </c>
      <c r="E18" s="1">
        <v>1</v>
      </c>
      <c r="F18" s="1">
        <f t="shared" si="2"/>
        <v>5</v>
      </c>
      <c r="G18" s="2">
        <f t="shared" si="1"/>
        <v>1.7451397856968343E-4</v>
      </c>
    </row>
    <row r="19" spans="1:14" x14ac:dyDescent="0.25">
      <c r="A19" t="s">
        <v>63</v>
      </c>
      <c r="B19" s="1">
        <v>0</v>
      </c>
      <c r="C19" s="1">
        <v>0</v>
      </c>
      <c r="D19" s="1">
        <v>0</v>
      </c>
      <c r="E19" s="1">
        <v>0</v>
      </c>
      <c r="F19" s="1">
        <f t="shared" si="2"/>
        <v>0</v>
      </c>
      <c r="G19" s="2">
        <f t="shared" ref="G19:G29" si="3">F19/$F$42</f>
        <v>0</v>
      </c>
    </row>
    <row r="20" spans="1:14" x14ac:dyDescent="0.25">
      <c r="A20" t="s">
        <v>36</v>
      </c>
      <c r="B20" s="1">
        <v>32</v>
      </c>
      <c r="C20" s="1">
        <v>25</v>
      </c>
      <c r="D20" s="1">
        <v>28</v>
      </c>
      <c r="E20" s="1">
        <v>25</v>
      </c>
      <c r="F20" s="1">
        <f t="shared" si="2"/>
        <v>110</v>
      </c>
      <c r="G20" s="2">
        <f t="shared" si="3"/>
        <v>3.8393075285330356E-3</v>
      </c>
    </row>
    <row r="21" spans="1:14" x14ac:dyDescent="0.25">
      <c r="A21" t="s">
        <v>49</v>
      </c>
      <c r="B21" s="1">
        <v>1081</v>
      </c>
      <c r="C21" s="1">
        <v>1313</v>
      </c>
      <c r="D21" s="1">
        <v>1386</v>
      </c>
      <c r="E21" s="1">
        <v>1456</v>
      </c>
      <c r="F21" s="1">
        <f t="shared" si="2"/>
        <v>5236</v>
      </c>
      <c r="G21" s="2">
        <f t="shared" si="3"/>
        <v>0.1827510383581725</v>
      </c>
    </row>
    <row r="22" spans="1:14" x14ac:dyDescent="0.25">
      <c r="A22" t="s">
        <v>11</v>
      </c>
      <c r="B22" s="1">
        <v>120</v>
      </c>
      <c r="C22" s="1">
        <v>158</v>
      </c>
      <c r="D22" s="1">
        <v>181</v>
      </c>
      <c r="E22" s="1">
        <v>143</v>
      </c>
      <c r="F22" s="1">
        <f t="shared" si="2"/>
        <v>602</v>
      </c>
      <c r="G22" s="2">
        <f t="shared" si="3"/>
        <v>2.1011483019789886E-2</v>
      </c>
    </row>
    <row r="23" spans="1:14" x14ac:dyDescent="0.25">
      <c r="A23" t="s">
        <v>50</v>
      </c>
      <c r="B23" s="1">
        <v>8</v>
      </c>
      <c r="C23" s="1">
        <v>11</v>
      </c>
      <c r="D23" s="1">
        <v>7</v>
      </c>
      <c r="E23" s="1">
        <v>9</v>
      </c>
      <c r="F23" s="1">
        <f t="shared" si="2"/>
        <v>35</v>
      </c>
      <c r="G23" s="2">
        <f t="shared" si="3"/>
        <v>1.221597849987784E-3</v>
      </c>
    </row>
    <row r="24" spans="1:14" x14ac:dyDescent="0.25">
      <c r="A24" t="s">
        <v>51</v>
      </c>
      <c r="B24" s="1">
        <v>0</v>
      </c>
      <c r="C24" s="1">
        <v>0</v>
      </c>
      <c r="D24" s="1">
        <v>1</v>
      </c>
      <c r="E24" s="1">
        <v>0</v>
      </c>
      <c r="F24" s="1">
        <f t="shared" si="2"/>
        <v>1</v>
      </c>
      <c r="G24" s="2">
        <f t="shared" si="3"/>
        <v>3.4902795713936689E-5</v>
      </c>
    </row>
    <row r="25" spans="1:14" x14ac:dyDescent="0.25">
      <c r="A25" t="s">
        <v>12</v>
      </c>
      <c r="B25" s="1">
        <v>33</v>
      </c>
      <c r="C25" s="1">
        <v>30</v>
      </c>
      <c r="D25" s="1">
        <v>41</v>
      </c>
      <c r="E25" s="1">
        <v>26</v>
      </c>
      <c r="F25" s="1">
        <f t="shared" si="2"/>
        <v>130</v>
      </c>
      <c r="G25" s="2">
        <f t="shared" si="3"/>
        <v>4.537363442811769E-3</v>
      </c>
    </row>
    <row r="26" spans="1:14" x14ac:dyDescent="0.25">
      <c r="A26" t="s">
        <v>13</v>
      </c>
      <c r="B26" s="1">
        <v>47</v>
      </c>
      <c r="C26" s="1">
        <v>52</v>
      </c>
      <c r="D26" s="1">
        <v>36</v>
      </c>
      <c r="E26" s="1">
        <v>37</v>
      </c>
      <c r="F26" s="1">
        <f t="shared" si="2"/>
        <v>172</v>
      </c>
      <c r="G26" s="2">
        <f t="shared" si="3"/>
        <v>6.0032808627971104E-3</v>
      </c>
    </row>
    <row r="27" spans="1:14" x14ac:dyDescent="0.25">
      <c r="A27" t="s">
        <v>14</v>
      </c>
      <c r="B27" s="1">
        <v>3</v>
      </c>
      <c r="C27" s="1">
        <v>1</v>
      </c>
      <c r="D27" s="1">
        <v>2</v>
      </c>
      <c r="E27" s="1">
        <v>1</v>
      </c>
      <c r="F27" s="1">
        <f t="shared" si="2"/>
        <v>7</v>
      </c>
      <c r="G27" s="2">
        <f t="shared" si="3"/>
        <v>2.4431956999755681E-4</v>
      </c>
    </row>
    <row r="28" spans="1:14" x14ac:dyDescent="0.25">
      <c r="A28" t="s">
        <v>52</v>
      </c>
      <c r="B28" s="1">
        <v>3</v>
      </c>
      <c r="C28" s="1">
        <v>23</v>
      </c>
      <c r="D28" s="1">
        <v>9</v>
      </c>
      <c r="E28" s="1">
        <v>8</v>
      </c>
      <c r="F28" s="1">
        <f t="shared" si="2"/>
        <v>43</v>
      </c>
      <c r="G28" s="2">
        <f t="shared" si="3"/>
        <v>1.5008202156992776E-3</v>
      </c>
    </row>
    <row r="29" spans="1:14" x14ac:dyDescent="0.25">
      <c r="A29" t="s">
        <v>37</v>
      </c>
      <c r="B29" s="1">
        <v>71</v>
      </c>
      <c r="C29" s="1">
        <v>86</v>
      </c>
      <c r="D29" s="1">
        <v>83</v>
      </c>
      <c r="E29" s="1">
        <v>65</v>
      </c>
      <c r="F29" s="1">
        <f t="shared" si="2"/>
        <v>305</v>
      </c>
      <c r="G29" s="2">
        <f t="shared" si="3"/>
        <v>1.0645352692750689E-2</v>
      </c>
    </row>
    <row r="30" spans="1:14" x14ac:dyDescent="0.25">
      <c r="A30" s="9" t="s">
        <v>53</v>
      </c>
      <c r="B30" s="10" t="s">
        <v>0</v>
      </c>
      <c r="C30" s="10" t="s">
        <v>1</v>
      </c>
      <c r="D30" s="10" t="s">
        <v>2</v>
      </c>
      <c r="E30" s="10" t="s">
        <v>3</v>
      </c>
      <c r="F30" s="10" t="s">
        <v>4</v>
      </c>
      <c r="G30" s="10" t="s">
        <v>16</v>
      </c>
    </row>
    <row r="31" spans="1:14" x14ac:dyDescent="0.25">
      <c r="A31" t="s">
        <v>54</v>
      </c>
      <c r="B31" s="1">
        <v>10</v>
      </c>
      <c r="C31" s="1">
        <v>3</v>
      </c>
      <c r="D31" s="1">
        <v>7</v>
      </c>
      <c r="E31" s="1">
        <v>6</v>
      </c>
      <c r="F31" s="1">
        <f t="shared" ref="F31" si="4">SUM(B31:E31)</f>
        <v>26</v>
      </c>
      <c r="G31" s="2">
        <f t="shared" ref="G31:G42" si="5">F31/$F$42</f>
        <v>9.0747268856235382E-4</v>
      </c>
      <c r="I31" s="1"/>
      <c r="J31" s="1"/>
      <c r="K31" s="1"/>
      <c r="L31" s="1"/>
      <c r="M31" s="1"/>
      <c r="N31" s="1"/>
    </row>
    <row r="32" spans="1:14" x14ac:dyDescent="0.25">
      <c r="A32" t="s">
        <v>55</v>
      </c>
      <c r="B32" s="1">
        <v>1</v>
      </c>
      <c r="C32" s="1">
        <v>0</v>
      </c>
      <c r="D32" s="1">
        <v>0</v>
      </c>
      <c r="E32" s="1">
        <v>0</v>
      </c>
      <c r="F32" s="1">
        <f t="shared" ref="F32:F41" si="6">SUM(B32:E32)</f>
        <v>1</v>
      </c>
      <c r="G32" s="2">
        <f t="shared" si="5"/>
        <v>3.4902795713936689E-5</v>
      </c>
      <c r="I32" s="1"/>
      <c r="J32" s="1"/>
      <c r="K32" s="1"/>
      <c r="L32" s="1"/>
      <c r="M32" s="1"/>
      <c r="N32" s="2"/>
    </row>
    <row r="33" spans="1:14" x14ac:dyDescent="0.25">
      <c r="A33" t="s">
        <v>39</v>
      </c>
      <c r="B33" s="1">
        <v>740</v>
      </c>
      <c r="C33" s="1">
        <v>842</v>
      </c>
      <c r="D33" s="1">
        <v>878</v>
      </c>
      <c r="E33" s="1">
        <v>850</v>
      </c>
      <c r="F33" s="1">
        <f t="shared" si="6"/>
        <v>3310</v>
      </c>
      <c r="G33" s="2">
        <f t="shared" si="5"/>
        <v>0.11552825381313044</v>
      </c>
      <c r="I33" s="1"/>
      <c r="J33" s="1"/>
      <c r="K33" s="1"/>
      <c r="L33" s="1"/>
      <c r="M33" s="1"/>
      <c r="N33" s="2"/>
    </row>
    <row r="34" spans="1:14" x14ac:dyDescent="0.25">
      <c r="A34" t="s">
        <v>56</v>
      </c>
      <c r="B34" s="1">
        <v>216</v>
      </c>
      <c r="C34" s="1">
        <v>227</v>
      </c>
      <c r="D34" s="1">
        <v>226</v>
      </c>
      <c r="E34" s="1">
        <v>230</v>
      </c>
      <c r="F34" s="1">
        <f t="shared" si="6"/>
        <v>899</v>
      </c>
      <c r="G34" s="2">
        <f t="shared" si="5"/>
        <v>3.1377613346829078E-2</v>
      </c>
      <c r="I34" s="1"/>
      <c r="J34" s="1"/>
      <c r="K34" s="1"/>
      <c r="L34" s="1"/>
      <c r="M34" s="1"/>
      <c r="N34" s="2"/>
    </row>
    <row r="35" spans="1:14" x14ac:dyDescent="0.25">
      <c r="A35" t="s">
        <v>57</v>
      </c>
      <c r="B35" s="1">
        <v>0</v>
      </c>
      <c r="C35" s="1">
        <v>0</v>
      </c>
      <c r="D35" s="1">
        <v>0</v>
      </c>
      <c r="E35" s="1">
        <v>0</v>
      </c>
      <c r="F35" s="1">
        <f t="shared" si="6"/>
        <v>0</v>
      </c>
      <c r="G35" s="2">
        <f t="shared" si="5"/>
        <v>0</v>
      </c>
      <c r="I35" s="1"/>
      <c r="J35" s="1"/>
      <c r="K35" s="1"/>
      <c r="L35" s="1"/>
      <c r="M35" s="1"/>
      <c r="N35" s="2"/>
    </row>
    <row r="36" spans="1:14" x14ac:dyDescent="0.25">
      <c r="A36" t="s">
        <v>58</v>
      </c>
      <c r="B36" s="1">
        <v>24</v>
      </c>
      <c r="C36" s="1">
        <v>38</v>
      </c>
      <c r="D36" s="1">
        <v>26</v>
      </c>
      <c r="E36" s="1">
        <v>11</v>
      </c>
      <c r="F36" s="1">
        <f t="shared" si="6"/>
        <v>99</v>
      </c>
      <c r="G36" s="2">
        <f t="shared" si="5"/>
        <v>3.4553767756797318E-3</v>
      </c>
      <c r="I36" s="1"/>
      <c r="J36" s="1"/>
      <c r="K36" s="1"/>
      <c r="L36" s="1"/>
      <c r="M36" s="1"/>
      <c r="N36" s="1"/>
    </row>
    <row r="37" spans="1:14" x14ac:dyDescent="0.25">
      <c r="A37" t="s">
        <v>59</v>
      </c>
      <c r="B37" s="1">
        <v>30</v>
      </c>
      <c r="C37" s="1">
        <v>77</v>
      </c>
      <c r="D37" s="1">
        <v>69</v>
      </c>
      <c r="E37" s="1">
        <v>101</v>
      </c>
      <c r="F37" s="1">
        <f t="shared" si="6"/>
        <v>277</v>
      </c>
      <c r="G37" s="2">
        <f t="shared" si="5"/>
        <v>9.6680744127604617E-3</v>
      </c>
      <c r="I37" s="1"/>
      <c r="J37" s="1"/>
      <c r="K37" s="1"/>
      <c r="L37" s="1"/>
      <c r="M37" s="1"/>
      <c r="N37" s="2"/>
    </row>
    <row r="38" spans="1:14" x14ac:dyDescent="0.25">
      <c r="A38" t="s">
        <v>60</v>
      </c>
      <c r="B38" s="1">
        <v>0</v>
      </c>
      <c r="C38" s="1">
        <v>1</v>
      </c>
      <c r="D38" s="1">
        <v>0</v>
      </c>
      <c r="E38" s="1">
        <v>0</v>
      </c>
      <c r="F38" s="1">
        <f t="shared" si="6"/>
        <v>1</v>
      </c>
      <c r="G38" s="2">
        <f t="shared" si="5"/>
        <v>3.4902795713936689E-5</v>
      </c>
      <c r="I38" s="1"/>
      <c r="J38" s="1"/>
      <c r="K38" s="1"/>
      <c r="L38" s="1"/>
      <c r="M38" s="1"/>
      <c r="N38" s="2"/>
    </row>
    <row r="39" spans="1:14" x14ac:dyDescent="0.25">
      <c r="A39" t="s">
        <v>61</v>
      </c>
      <c r="B39" s="1">
        <v>0</v>
      </c>
      <c r="C39" s="1">
        <v>0</v>
      </c>
      <c r="D39" s="1">
        <v>0</v>
      </c>
      <c r="E39" s="1">
        <v>0</v>
      </c>
      <c r="F39" s="1">
        <f t="shared" si="6"/>
        <v>0</v>
      </c>
      <c r="G39" s="2">
        <f t="shared" si="5"/>
        <v>0</v>
      </c>
      <c r="I39" s="1"/>
      <c r="J39" s="1"/>
      <c r="K39" s="1"/>
      <c r="L39" s="1"/>
      <c r="M39" s="1"/>
      <c r="N39" s="2"/>
    </row>
    <row r="40" spans="1:14" x14ac:dyDescent="0.25">
      <c r="A40" t="s">
        <v>62</v>
      </c>
      <c r="B40" s="1">
        <v>248</v>
      </c>
      <c r="C40" s="1">
        <v>195</v>
      </c>
      <c r="D40" s="1">
        <v>203</v>
      </c>
      <c r="E40" s="1">
        <v>194</v>
      </c>
      <c r="F40" s="1">
        <f t="shared" si="6"/>
        <v>840</v>
      </c>
      <c r="G40" s="2">
        <f t="shared" si="5"/>
        <v>2.9318348399706817E-2</v>
      </c>
      <c r="I40" s="1"/>
      <c r="J40" s="1"/>
      <c r="K40" s="1"/>
      <c r="L40" s="1"/>
      <c r="M40" s="1"/>
      <c r="N40" s="2"/>
    </row>
    <row r="41" spans="1:14" x14ac:dyDescent="0.25">
      <c r="A41" t="s">
        <v>40</v>
      </c>
      <c r="B41" s="1">
        <v>2157</v>
      </c>
      <c r="C41" s="1">
        <v>2365</v>
      </c>
      <c r="D41" s="1">
        <v>2301</v>
      </c>
      <c r="E41" s="1">
        <v>2184</v>
      </c>
      <c r="F41" s="1">
        <f t="shared" si="6"/>
        <v>9007</v>
      </c>
      <c r="G41" s="2">
        <f t="shared" si="5"/>
        <v>0.31436948099542772</v>
      </c>
      <c r="I41" s="1"/>
      <c r="J41" s="1"/>
      <c r="K41" s="1"/>
      <c r="L41" s="1"/>
      <c r="M41" s="1"/>
      <c r="N41" s="2"/>
    </row>
    <row r="42" spans="1:14" x14ac:dyDescent="0.25">
      <c r="A42" s="4" t="s">
        <v>4</v>
      </c>
      <c r="B42" s="5">
        <f>SUBTOTAL(109,B5:B29,B31:B41)</f>
        <v>6598</v>
      </c>
      <c r="C42" s="5">
        <f t="shared" ref="C42:F42" si="7">SUBTOTAL(109,C5:C29,C31:C41)</f>
        <v>7433</v>
      </c>
      <c r="D42" s="5">
        <f t="shared" si="7"/>
        <v>7560</v>
      </c>
      <c r="E42" s="5">
        <f t="shared" si="7"/>
        <v>7060</v>
      </c>
      <c r="F42" s="5">
        <f t="shared" si="7"/>
        <v>28651</v>
      </c>
      <c r="G42" s="6">
        <f t="shared" si="5"/>
        <v>1</v>
      </c>
      <c r="I42" s="1"/>
      <c r="J42" s="1"/>
      <c r="K42" s="1"/>
      <c r="L42" s="1"/>
      <c r="M42" s="1"/>
      <c r="N42" s="2"/>
    </row>
    <row r="43" spans="1:14" ht="49.5" customHeight="1" x14ac:dyDescent="0.25">
      <c r="A43" s="15" t="s">
        <v>38</v>
      </c>
      <c r="B43" s="16"/>
      <c r="C43" s="16"/>
      <c r="D43" s="16"/>
      <c r="E43" s="16"/>
      <c r="F43" s="16"/>
      <c r="G43" s="17"/>
    </row>
    <row r="44" spans="1:14" x14ac:dyDescent="0.25">
      <c r="A44" s="18"/>
      <c r="B44" s="18"/>
      <c r="C44" s="18"/>
      <c r="D44" s="18"/>
      <c r="E44" s="18"/>
      <c r="F44" s="18"/>
      <c r="G44" s="18"/>
    </row>
    <row r="45" spans="1:14" x14ac:dyDescent="0.25">
      <c r="A45" t="s">
        <v>29</v>
      </c>
      <c r="B45" s="1" t="s">
        <v>0</v>
      </c>
      <c r="C45" s="1" t="s">
        <v>1</v>
      </c>
      <c r="D45" s="1" t="s">
        <v>2</v>
      </c>
      <c r="E45" s="1" t="s">
        <v>3</v>
      </c>
      <c r="F45" s="1" t="s">
        <v>4</v>
      </c>
      <c r="G45" s="1" t="s">
        <v>16</v>
      </c>
    </row>
    <row r="46" spans="1:14" x14ac:dyDescent="0.25">
      <c r="A46" t="s">
        <v>22</v>
      </c>
      <c r="B46" s="1">
        <v>1561</v>
      </c>
      <c r="C46" s="1">
        <v>1957</v>
      </c>
      <c r="D46" s="1">
        <v>1886</v>
      </c>
      <c r="E46" s="1">
        <v>1719</v>
      </c>
      <c r="F46" s="1">
        <f>SUM(B46:E46)</f>
        <v>7123</v>
      </c>
      <c r="G46" s="2">
        <f>F46/$F$49</f>
        <v>0.68549706476758732</v>
      </c>
    </row>
    <row r="47" spans="1:14" x14ac:dyDescent="0.25">
      <c r="A47" t="s">
        <v>23</v>
      </c>
      <c r="B47" s="1">
        <v>650</v>
      </c>
      <c r="C47" s="1">
        <v>902</v>
      </c>
      <c r="D47" s="1">
        <v>834</v>
      </c>
      <c r="E47" s="1">
        <v>857</v>
      </c>
      <c r="F47" s="1">
        <f t="shared" ref="F47:F48" si="8">SUM(B47:E47)</f>
        <v>3243</v>
      </c>
      <c r="G47" s="2">
        <f>F47/$F$49</f>
        <v>0.31209700702531035</v>
      </c>
    </row>
    <row r="48" spans="1:14" x14ac:dyDescent="0.25">
      <c r="A48" t="s">
        <v>24</v>
      </c>
      <c r="B48" s="1">
        <v>12</v>
      </c>
      <c r="C48" s="1">
        <v>5</v>
      </c>
      <c r="D48" s="1">
        <v>5</v>
      </c>
      <c r="E48" s="1">
        <v>3</v>
      </c>
      <c r="F48" s="1">
        <f t="shared" si="8"/>
        <v>25</v>
      </c>
      <c r="G48" s="2">
        <f>F48/$F$49</f>
        <v>2.4059282071023E-3</v>
      </c>
    </row>
    <row r="49" spans="1:7" x14ac:dyDescent="0.25">
      <c r="A49" s="4" t="s">
        <v>4</v>
      </c>
      <c r="B49" s="5">
        <f>SUM(B46:B48)</f>
        <v>2223</v>
      </c>
      <c r="C49" s="5">
        <f t="shared" ref="C49:F49" si="9">SUM(C46:C48)</f>
        <v>2864</v>
      </c>
      <c r="D49" s="5">
        <f t="shared" si="9"/>
        <v>2725</v>
      </c>
      <c r="E49" s="5">
        <f t="shared" si="9"/>
        <v>2579</v>
      </c>
      <c r="F49" s="5">
        <f t="shared" si="9"/>
        <v>10391</v>
      </c>
      <c r="G49" s="6">
        <f>SUBTOTAL(109,G46:G48)</f>
        <v>1</v>
      </c>
    </row>
    <row r="50" spans="1:7" x14ac:dyDescent="0.25">
      <c r="A50" s="18"/>
      <c r="B50" s="18"/>
      <c r="C50" s="18"/>
      <c r="D50" s="18"/>
      <c r="E50" s="18"/>
      <c r="F50" s="18"/>
      <c r="G50" s="18"/>
    </row>
    <row r="51" spans="1:7" x14ac:dyDescent="0.25">
      <c r="A51" t="s">
        <v>30</v>
      </c>
      <c r="B51" s="1" t="s">
        <v>0</v>
      </c>
      <c r="C51" s="1" t="s">
        <v>1</v>
      </c>
      <c r="D51" s="1" t="s">
        <v>2</v>
      </c>
      <c r="E51" s="1" t="s">
        <v>3</v>
      </c>
      <c r="F51" s="1" t="s">
        <v>4</v>
      </c>
      <c r="G51" s="1" t="s">
        <v>16</v>
      </c>
    </row>
    <row r="52" spans="1:7" x14ac:dyDescent="0.25">
      <c r="A52" t="s">
        <v>25</v>
      </c>
      <c r="B52" s="1">
        <v>33</v>
      </c>
      <c r="C52" s="1">
        <v>54</v>
      </c>
      <c r="D52" s="1">
        <v>44</v>
      </c>
      <c r="E52" s="1">
        <v>42</v>
      </c>
      <c r="F52" s="1">
        <f>SUM(B52:E52)</f>
        <v>173</v>
      </c>
      <c r="G52" s="2">
        <f>F52/$F$57</f>
        <v>1.6647421093148575E-2</v>
      </c>
    </row>
    <row r="53" spans="1:7" x14ac:dyDescent="0.25">
      <c r="A53" t="s">
        <v>26</v>
      </c>
      <c r="B53" s="1">
        <v>1055</v>
      </c>
      <c r="C53" s="1">
        <v>1203</v>
      </c>
      <c r="D53" s="1">
        <v>1214</v>
      </c>
      <c r="E53" s="1">
        <v>1116</v>
      </c>
      <c r="F53" s="1">
        <f t="shared" ref="F53:F58" si="10">SUM(B53:E53)</f>
        <v>4588</v>
      </c>
      <c r="G53" s="2">
        <f>F53/$F$57</f>
        <v>0.44149345650500382</v>
      </c>
    </row>
    <row r="54" spans="1:7" x14ac:dyDescent="0.25">
      <c r="A54" t="s">
        <v>27</v>
      </c>
      <c r="B54" s="1">
        <v>12</v>
      </c>
      <c r="C54" s="1">
        <v>9</v>
      </c>
      <c r="D54" s="1">
        <v>9</v>
      </c>
      <c r="E54" s="1">
        <v>7</v>
      </c>
      <c r="F54" s="1">
        <f t="shared" si="10"/>
        <v>37</v>
      </c>
      <c r="G54" s="2">
        <f>F54/$F$57</f>
        <v>3.5604311008468051E-3</v>
      </c>
    </row>
    <row r="55" spans="1:7" x14ac:dyDescent="0.25">
      <c r="A55" t="s">
        <v>28</v>
      </c>
      <c r="B55" s="1">
        <v>119</v>
      </c>
      <c r="C55" s="1">
        <f>1+20+1+125</f>
        <v>147</v>
      </c>
      <c r="D55" s="1">
        <f>19+1+121</f>
        <v>141</v>
      </c>
      <c r="E55" s="1">
        <f>1+12+92</f>
        <v>105</v>
      </c>
      <c r="F55" s="1">
        <f t="shared" si="10"/>
        <v>512</v>
      </c>
      <c r="G55" s="2">
        <f>F55/$F$57</f>
        <v>4.9268668206312545E-2</v>
      </c>
    </row>
    <row r="56" spans="1:7" x14ac:dyDescent="0.25">
      <c r="A56" t="s">
        <v>35</v>
      </c>
      <c r="B56" s="1">
        <v>1004</v>
      </c>
      <c r="C56" s="1">
        <v>1451</v>
      </c>
      <c r="D56" s="1">
        <v>1317</v>
      </c>
      <c r="E56" s="1">
        <v>1310</v>
      </c>
      <c r="F56" s="1">
        <f t="shared" si="10"/>
        <v>5082</v>
      </c>
      <c r="G56" s="2">
        <f>F56/$F$57</f>
        <v>0.48903002309468824</v>
      </c>
    </row>
    <row r="57" spans="1:7" x14ac:dyDescent="0.25">
      <c r="A57" s="4" t="s">
        <v>4</v>
      </c>
      <c r="B57" s="5">
        <f>SUM(B52:B56)</f>
        <v>2223</v>
      </c>
      <c r="C57" s="5">
        <f t="shared" ref="C57:F57" si="11">SUM(C52:C56)</f>
        <v>2864</v>
      </c>
      <c r="D57" s="5">
        <f t="shared" si="11"/>
        <v>2725</v>
      </c>
      <c r="E57" s="5">
        <f t="shared" si="11"/>
        <v>2580</v>
      </c>
      <c r="F57" s="5">
        <f t="shared" si="11"/>
        <v>10392</v>
      </c>
      <c r="G57" s="6">
        <f>SUBTOTAL(109,G52:G56)</f>
        <v>1</v>
      </c>
    </row>
    <row r="58" spans="1:7" x14ac:dyDescent="0.25">
      <c r="A58" t="s">
        <v>41</v>
      </c>
      <c r="B58" s="1">
        <v>191</v>
      </c>
      <c r="C58" s="1">
        <v>514</v>
      </c>
      <c r="D58" s="1">
        <v>659</v>
      </c>
      <c r="E58" s="1">
        <v>260</v>
      </c>
      <c r="F58" s="1">
        <f t="shared" si="10"/>
        <v>1624</v>
      </c>
      <c r="G58" s="7"/>
    </row>
    <row r="59" spans="1:7" ht="62.25" customHeight="1" x14ac:dyDescent="0.25">
      <c r="A59" s="21" t="s">
        <v>64</v>
      </c>
      <c r="B59" s="21"/>
      <c r="C59" s="21"/>
      <c r="D59" s="21"/>
      <c r="E59" s="21"/>
      <c r="F59" s="21"/>
      <c r="G59" s="21"/>
    </row>
    <row r="60" spans="1:7" x14ac:dyDescent="0.25">
      <c r="A60" s="18"/>
      <c r="B60" s="18"/>
      <c r="C60" s="18"/>
      <c r="D60" s="18"/>
      <c r="E60" s="18"/>
      <c r="F60" s="18"/>
      <c r="G60" s="18"/>
    </row>
    <row r="61" spans="1:7" x14ac:dyDescent="0.25">
      <c r="A61" t="s">
        <v>31</v>
      </c>
      <c r="B61" s="1" t="s">
        <v>0</v>
      </c>
      <c r="C61" s="1" t="s">
        <v>1</v>
      </c>
      <c r="D61" s="1" t="s">
        <v>2</v>
      </c>
      <c r="E61" s="1" t="s">
        <v>3</v>
      </c>
      <c r="F61" s="1" t="s">
        <v>4</v>
      </c>
      <c r="G61" s="1" t="s">
        <v>16</v>
      </c>
    </row>
    <row r="62" spans="1:7" x14ac:dyDescent="0.25">
      <c r="A62" t="s">
        <v>22</v>
      </c>
      <c r="B62" s="1">
        <v>991</v>
      </c>
      <c r="C62" s="1">
        <v>1182</v>
      </c>
      <c r="D62" s="1">
        <v>1287</v>
      </c>
      <c r="E62" s="1">
        <v>1146</v>
      </c>
      <c r="F62" s="1">
        <f>SUM(B62:E62)</f>
        <v>4606</v>
      </c>
      <c r="G62" s="2">
        <f t="shared" ref="G62:G65" si="12">F62/$F$65</f>
        <v>0.46766169154228854</v>
      </c>
    </row>
    <row r="63" spans="1:7" x14ac:dyDescent="0.25">
      <c r="A63" t="s">
        <v>23</v>
      </c>
      <c r="B63" s="1">
        <v>1239</v>
      </c>
      <c r="C63" s="1">
        <v>1352</v>
      </c>
      <c r="D63" s="1">
        <v>1404</v>
      </c>
      <c r="E63" s="1">
        <v>1228</v>
      </c>
      <c r="F63" s="1">
        <f t="shared" ref="F63:F64" si="13">SUM(B63:E63)</f>
        <v>5223</v>
      </c>
      <c r="G63" s="2">
        <f t="shared" si="12"/>
        <v>0.53030764544623821</v>
      </c>
    </row>
    <row r="64" spans="1:7" x14ac:dyDescent="0.25">
      <c r="A64" t="s">
        <v>24</v>
      </c>
      <c r="B64" s="1">
        <v>7</v>
      </c>
      <c r="C64" s="1">
        <v>4</v>
      </c>
      <c r="D64" s="1">
        <v>6</v>
      </c>
      <c r="E64" s="1">
        <v>3</v>
      </c>
      <c r="F64" s="1">
        <f t="shared" si="13"/>
        <v>20</v>
      </c>
      <c r="G64" s="2">
        <f t="shared" si="12"/>
        <v>2.0306630114732462E-3</v>
      </c>
    </row>
    <row r="65" spans="1:24" x14ac:dyDescent="0.25">
      <c r="A65" s="4" t="s">
        <v>4</v>
      </c>
      <c r="B65" s="5">
        <f>SUM(B62:B64)</f>
        <v>2237</v>
      </c>
      <c r="C65" s="5">
        <f t="shared" ref="C65:F65" si="14">SUM(C62:C64)</f>
        <v>2538</v>
      </c>
      <c r="D65" s="5">
        <f t="shared" si="14"/>
        <v>2697</v>
      </c>
      <c r="E65" s="5">
        <f t="shared" si="14"/>
        <v>2377</v>
      </c>
      <c r="F65" s="5">
        <f t="shared" si="14"/>
        <v>9849</v>
      </c>
      <c r="G65" s="6">
        <f t="shared" si="12"/>
        <v>1</v>
      </c>
    </row>
    <row r="66" spans="1:24" x14ac:dyDescent="0.25">
      <c r="A66" s="18"/>
      <c r="B66" s="18"/>
      <c r="C66" s="18"/>
      <c r="D66" s="18"/>
      <c r="E66" s="18"/>
      <c r="F66" s="18"/>
      <c r="G66" s="18"/>
    </row>
    <row r="67" spans="1:24" x14ac:dyDescent="0.25">
      <c r="A67" t="s">
        <v>32</v>
      </c>
      <c r="B67" s="1" t="s">
        <v>0</v>
      </c>
      <c r="C67" s="1" t="s">
        <v>1</v>
      </c>
      <c r="D67" s="1" t="s">
        <v>2</v>
      </c>
      <c r="E67" s="1" t="s">
        <v>3</v>
      </c>
      <c r="F67" s="1" t="s">
        <v>4</v>
      </c>
      <c r="G67" s="1" t="s">
        <v>16</v>
      </c>
    </row>
    <row r="68" spans="1:24" x14ac:dyDescent="0.25">
      <c r="A68" t="s">
        <v>25</v>
      </c>
      <c r="B68" s="1">
        <v>90</v>
      </c>
      <c r="C68" s="1">
        <v>99</v>
      </c>
      <c r="D68" s="1">
        <v>95</v>
      </c>
      <c r="E68" s="1">
        <v>118</v>
      </c>
      <c r="F68" s="1">
        <f>SUM(B68:E68)</f>
        <v>402</v>
      </c>
      <c r="G68" s="2">
        <f t="shared" ref="G68:G74" si="15">F68/F$73</f>
        <v>4.0907703266510637E-2</v>
      </c>
    </row>
    <row r="69" spans="1:24" x14ac:dyDescent="0.25">
      <c r="A69" t="s">
        <v>26</v>
      </c>
      <c r="B69" s="1">
        <v>495</v>
      </c>
      <c r="C69" s="1">
        <v>584</v>
      </c>
      <c r="D69" s="1">
        <v>663</v>
      </c>
      <c r="E69" s="1">
        <v>536</v>
      </c>
      <c r="F69" s="1">
        <f t="shared" ref="F69:F74" si="16">SUM(B69:E69)</f>
        <v>2278</v>
      </c>
      <c r="G69" s="2">
        <f t="shared" si="15"/>
        <v>0.23181031851022693</v>
      </c>
      <c r="H69" s="3"/>
      <c r="I69" s="3"/>
      <c r="J69" s="3"/>
      <c r="K69" s="3"/>
      <c r="L69" s="3"/>
      <c r="M69" s="3"/>
      <c r="N69" s="3"/>
      <c r="O69" s="3"/>
      <c r="P69" s="3"/>
      <c r="Q69" s="3"/>
      <c r="R69" s="3"/>
      <c r="S69" s="3"/>
      <c r="T69" s="3"/>
      <c r="U69" s="3"/>
      <c r="V69" s="3"/>
      <c r="W69" s="3"/>
      <c r="X69" s="3"/>
    </row>
    <row r="70" spans="1:24" x14ac:dyDescent="0.25">
      <c r="A70" t="s">
        <v>27</v>
      </c>
      <c r="B70" s="1">
        <v>8</v>
      </c>
      <c r="C70" s="1">
        <v>6</v>
      </c>
      <c r="D70" s="1">
        <v>7</v>
      </c>
      <c r="E70" s="1">
        <v>7</v>
      </c>
      <c r="F70" s="1">
        <f t="shared" si="16"/>
        <v>28</v>
      </c>
      <c r="G70" s="2">
        <f t="shared" si="15"/>
        <v>2.8492927648315863E-3</v>
      </c>
    </row>
    <row r="71" spans="1:24" x14ac:dyDescent="0.25">
      <c r="A71" t="s">
        <v>28</v>
      </c>
      <c r="B71" s="1">
        <f>34+246</f>
        <v>280</v>
      </c>
      <c r="C71" s="1">
        <f>296+30</f>
        <v>326</v>
      </c>
      <c r="D71" s="1">
        <v>372</v>
      </c>
      <c r="E71" s="1">
        <v>292</v>
      </c>
      <c r="F71" s="1">
        <f t="shared" si="16"/>
        <v>1270</v>
      </c>
      <c r="G71" s="2">
        <f t="shared" si="15"/>
        <v>0.12923577897628982</v>
      </c>
    </row>
    <row r="72" spans="1:24" x14ac:dyDescent="0.25">
      <c r="A72" t="s">
        <v>35</v>
      </c>
      <c r="B72" s="1">
        <v>1364</v>
      </c>
      <c r="C72" s="1">
        <v>1523</v>
      </c>
      <c r="D72" s="1">
        <v>1560</v>
      </c>
      <c r="E72" s="1">
        <v>1402</v>
      </c>
      <c r="F72" s="1">
        <f t="shared" si="16"/>
        <v>5849</v>
      </c>
      <c r="G72" s="2">
        <f t="shared" si="15"/>
        <v>0.59519690648214107</v>
      </c>
    </row>
    <row r="73" spans="1:24" x14ac:dyDescent="0.25">
      <c r="A73" s="4" t="s">
        <v>4</v>
      </c>
      <c r="B73" s="5">
        <f>SUM(B68:B72)</f>
        <v>2237</v>
      </c>
      <c r="C73" s="5">
        <f t="shared" ref="C73:F73" si="17">SUM(C68:C72)</f>
        <v>2538</v>
      </c>
      <c r="D73" s="5">
        <f t="shared" si="17"/>
        <v>2697</v>
      </c>
      <c r="E73" s="5">
        <f t="shared" si="17"/>
        <v>2355</v>
      </c>
      <c r="F73" s="5">
        <f t="shared" si="17"/>
        <v>9827</v>
      </c>
      <c r="G73" s="6">
        <f t="shared" si="15"/>
        <v>1</v>
      </c>
    </row>
    <row r="74" spans="1:24" x14ac:dyDescent="0.25">
      <c r="A74" t="s">
        <v>41</v>
      </c>
      <c r="B74" s="1">
        <v>204</v>
      </c>
      <c r="C74" s="1">
        <v>229</v>
      </c>
      <c r="D74" s="1">
        <v>236</v>
      </c>
      <c r="E74" s="1">
        <v>260</v>
      </c>
      <c r="F74" s="1">
        <f t="shared" si="16"/>
        <v>929</v>
      </c>
      <c r="G74" s="8">
        <f t="shared" si="15"/>
        <v>9.4535463518876567E-2</v>
      </c>
    </row>
    <row r="75" spans="1:24" ht="60.75" customHeight="1" x14ac:dyDescent="0.25">
      <c r="A75" s="21" t="s">
        <v>64</v>
      </c>
      <c r="B75" s="21"/>
      <c r="C75" s="21"/>
      <c r="D75" s="21"/>
      <c r="E75" s="21"/>
      <c r="F75" s="21"/>
      <c r="G75" s="21"/>
    </row>
    <row r="76" spans="1:24" x14ac:dyDescent="0.25">
      <c r="A76" s="18"/>
      <c r="B76" s="18"/>
      <c r="C76" s="18"/>
      <c r="D76" s="18"/>
      <c r="E76" s="18"/>
      <c r="F76" s="18"/>
      <c r="G76" s="18"/>
    </row>
    <row r="77" spans="1:24" x14ac:dyDescent="0.25">
      <c r="A77" t="s">
        <v>33</v>
      </c>
      <c r="B77" s="1" t="s">
        <v>0</v>
      </c>
      <c r="C77" s="1" t="s">
        <v>1</v>
      </c>
      <c r="D77" s="1" t="s">
        <v>2</v>
      </c>
      <c r="E77" s="1" t="s">
        <v>3</v>
      </c>
      <c r="F77" s="1" t="s">
        <v>4</v>
      </c>
      <c r="G77" s="1" t="s">
        <v>16</v>
      </c>
    </row>
    <row r="78" spans="1:24" x14ac:dyDescent="0.25">
      <c r="A78" t="s">
        <v>17</v>
      </c>
      <c r="B78" s="1">
        <v>904</v>
      </c>
      <c r="C78" s="1">
        <v>1030</v>
      </c>
      <c r="D78" s="1">
        <v>982</v>
      </c>
      <c r="E78" s="1">
        <v>986</v>
      </c>
      <c r="F78" s="1">
        <f>SUM(B78:E78)</f>
        <v>3902</v>
      </c>
      <c r="G78" s="2">
        <f>F78/$F$85</f>
        <v>0.13619070887578094</v>
      </c>
    </row>
    <row r="79" spans="1:24" x14ac:dyDescent="0.25">
      <c r="A79" t="s">
        <v>65</v>
      </c>
      <c r="B79" s="1">
        <v>908</v>
      </c>
      <c r="C79" s="1">
        <v>891</v>
      </c>
      <c r="D79" s="1">
        <v>901</v>
      </c>
      <c r="E79" s="1">
        <v>938</v>
      </c>
      <c r="F79" s="1">
        <f>SUM(B79:E79)</f>
        <v>3638</v>
      </c>
      <c r="G79" s="2">
        <f>F79/$F$85</f>
        <v>0.12697637080730168</v>
      </c>
    </row>
    <row r="80" spans="1:24" x14ac:dyDescent="0.25">
      <c r="A80" t="s">
        <v>18</v>
      </c>
      <c r="B80" s="1">
        <v>536</v>
      </c>
      <c r="C80" s="1">
        <v>675</v>
      </c>
      <c r="D80" s="1">
        <v>682</v>
      </c>
      <c r="E80" s="1">
        <v>579</v>
      </c>
      <c r="F80" s="1">
        <f t="shared" ref="F80:F84" si="18">SUM(B80:E80)</f>
        <v>2472</v>
      </c>
      <c r="G80" s="2">
        <f t="shared" ref="G80:G84" si="19">F80/$F$85</f>
        <v>8.6279711004851489E-2</v>
      </c>
    </row>
    <row r="81" spans="1:7" x14ac:dyDescent="0.25">
      <c r="A81" t="s">
        <v>19</v>
      </c>
      <c r="B81" s="1">
        <v>1455</v>
      </c>
      <c r="C81" s="1">
        <v>1676</v>
      </c>
      <c r="D81" s="1">
        <v>1818</v>
      </c>
      <c r="E81" s="1">
        <v>1663</v>
      </c>
      <c r="F81" s="1">
        <f t="shared" si="18"/>
        <v>6612</v>
      </c>
      <c r="G81" s="2">
        <f t="shared" si="19"/>
        <v>0.23077728526054936</v>
      </c>
    </row>
    <row r="82" spans="1:7" x14ac:dyDescent="0.25">
      <c r="A82" t="s">
        <v>20</v>
      </c>
      <c r="B82" s="1">
        <v>1042</v>
      </c>
      <c r="C82" s="1">
        <v>1323</v>
      </c>
      <c r="D82" s="1">
        <v>1462</v>
      </c>
      <c r="E82" s="1">
        <v>1253</v>
      </c>
      <c r="F82" s="1">
        <f t="shared" si="18"/>
        <v>5080</v>
      </c>
      <c r="G82" s="2">
        <f t="shared" si="19"/>
        <v>0.17730620222679835</v>
      </c>
    </row>
    <row r="83" spans="1:7" x14ac:dyDescent="0.25">
      <c r="A83" t="s">
        <v>21</v>
      </c>
      <c r="B83" s="1">
        <v>1573</v>
      </c>
      <c r="C83" s="1">
        <v>1735</v>
      </c>
      <c r="D83" s="1">
        <v>1662</v>
      </c>
      <c r="E83" s="1">
        <v>1587</v>
      </c>
      <c r="F83" s="1">
        <f t="shared" si="18"/>
        <v>6557</v>
      </c>
      <c r="G83" s="2">
        <f t="shared" si="19"/>
        <v>0.22885763149628285</v>
      </c>
    </row>
    <row r="84" spans="1:7" x14ac:dyDescent="0.25">
      <c r="A84" t="s">
        <v>28</v>
      </c>
      <c r="B84" s="1">
        <v>180</v>
      </c>
      <c r="C84" s="1">
        <v>103</v>
      </c>
      <c r="D84" s="1">
        <v>53</v>
      </c>
      <c r="E84" s="1">
        <v>54</v>
      </c>
      <c r="F84" s="1">
        <f t="shared" si="18"/>
        <v>390</v>
      </c>
      <c r="G84" s="2">
        <f t="shared" si="19"/>
        <v>1.3612090328435307E-2</v>
      </c>
    </row>
    <row r="85" spans="1:7" x14ac:dyDescent="0.25">
      <c r="A85" s="4" t="s">
        <v>4</v>
      </c>
      <c r="B85" s="5">
        <f>SUM(B78:B84)</f>
        <v>6598</v>
      </c>
      <c r="C85" s="5">
        <f>SUM(C78:C84)</f>
        <v>7433</v>
      </c>
      <c r="D85" s="5">
        <f>SUM(D78:D84)</f>
        <v>7560</v>
      </c>
      <c r="E85" s="5">
        <f>SUM(E78:E84)</f>
        <v>7060</v>
      </c>
      <c r="F85" s="5">
        <f>SUM(F78:F84)</f>
        <v>28651</v>
      </c>
      <c r="G85" s="6">
        <f>SUBTOTAL(109,G78:G84)</f>
        <v>1</v>
      </c>
    </row>
    <row r="86" spans="1:7" ht="12" customHeight="1" thickBot="1" x14ac:dyDescent="0.3">
      <c r="A86" s="13"/>
      <c r="B86" s="13"/>
      <c r="C86" s="13"/>
      <c r="D86" s="13"/>
      <c r="E86" s="13"/>
      <c r="F86" s="13"/>
      <c r="G86" s="13"/>
    </row>
    <row r="87" spans="1:7" ht="53.25" customHeight="1" thickBot="1" x14ac:dyDescent="0.3">
      <c r="A87" s="22" t="s">
        <v>67</v>
      </c>
      <c r="B87" s="23"/>
      <c r="C87" s="23"/>
      <c r="D87" s="23"/>
      <c r="E87" s="23"/>
      <c r="F87" s="23"/>
      <c r="G87" s="24"/>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2024-04-11T12:43:44Z</cp:lastPrinted>
  <dcterms:created xsi:type="dcterms:W3CDTF">2016-05-12T13:52:51Z</dcterms:created>
  <dcterms:modified xsi:type="dcterms:W3CDTF">2024-04-11T12:44:14Z</dcterms:modified>
</cp:coreProperties>
</file>