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tables/table9.xml" ContentType="application/vnd.openxmlformats-officedocument.spreadsheetml.table+xml"/>
  <Override PartName="/xl/calcChain.xml" ContentType="application/vnd.openxmlformats-officedocument.spreadsheetml.calcChain+xml"/>
  <Override PartName="/xl/sharedStrings.xml" ContentType="application/vnd.openxmlformats-officedocument.spreadsheetml.sharedStrings+xml"/>
  <Override PartName="/xl/tables/table7.xml" ContentType="application/vnd.openxmlformats-officedocument.spreadsheetml.table+xml"/>
  <Override PartName="/xl/tables/table8.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75" windowWidth="18195" windowHeight="10290"/>
  </bookViews>
  <sheets>
    <sheet name="Use of Force" sheetId="9" r:id="rId1"/>
  </sheets>
  <calcPr calcId="162913"/>
</workbook>
</file>

<file path=xl/calcChain.xml><?xml version="1.0" encoding="utf-8"?>
<calcChain xmlns="http://schemas.openxmlformats.org/spreadsheetml/2006/main">
  <c r="H25" i="9"/>
  <c r="H94" l="1"/>
  <c r="H69"/>
  <c r="H70"/>
  <c r="H71"/>
  <c r="H72"/>
  <c r="H73"/>
  <c r="H74"/>
  <c r="H68"/>
  <c r="H21"/>
  <c r="H15" l="1"/>
  <c r="H16"/>
  <c r="H17"/>
  <c r="H18"/>
  <c r="H19"/>
  <c r="H22"/>
  <c r="H23"/>
  <c r="G103"/>
  <c r="G127"/>
  <c r="G119"/>
  <c r="G111"/>
  <c r="H110"/>
  <c r="H118"/>
  <c r="H134"/>
  <c r="H126"/>
  <c r="G135"/>
  <c r="D135"/>
  <c r="E135"/>
  <c r="F135"/>
  <c r="D127"/>
  <c r="E127"/>
  <c r="F127"/>
  <c r="D119"/>
  <c r="E119"/>
  <c r="F119"/>
  <c r="F111"/>
  <c r="E111"/>
  <c r="D111"/>
  <c r="G95"/>
  <c r="F95"/>
  <c r="H102"/>
  <c r="F103"/>
  <c r="D103"/>
  <c r="E103"/>
  <c r="E95"/>
  <c r="D95"/>
  <c r="D75"/>
  <c r="E75"/>
  <c r="F75"/>
  <c r="D35"/>
  <c r="E35"/>
  <c r="F35"/>
  <c r="H10"/>
  <c r="F82"/>
  <c r="G82"/>
  <c r="E82"/>
  <c r="F24" l="1"/>
  <c r="G24"/>
  <c r="D24"/>
  <c r="E24"/>
  <c r="H28" l="1"/>
  <c r="H133"/>
  <c r="H132"/>
  <c r="H131"/>
  <c r="H130"/>
  <c r="H129"/>
  <c r="H128"/>
  <c r="H125"/>
  <c r="H124"/>
  <c r="H123"/>
  <c r="H122"/>
  <c r="H121"/>
  <c r="H120"/>
  <c r="H117"/>
  <c r="H116"/>
  <c r="H115"/>
  <c r="H114"/>
  <c r="H113"/>
  <c r="H112"/>
  <c r="H109"/>
  <c r="H108"/>
  <c r="H107"/>
  <c r="H106"/>
  <c r="H105"/>
  <c r="H104"/>
  <c r="H101"/>
  <c r="H100"/>
  <c r="H99"/>
  <c r="H98"/>
  <c r="H97"/>
  <c r="H96"/>
  <c r="H93"/>
  <c r="H92"/>
  <c r="H91"/>
  <c r="H90"/>
  <c r="H89"/>
  <c r="H88"/>
  <c r="D82"/>
  <c r="H81"/>
  <c r="H80"/>
  <c r="H79"/>
  <c r="H78"/>
  <c r="G65"/>
  <c r="G11" s="1"/>
  <c r="G12" s="1"/>
  <c r="F65"/>
  <c r="F11" s="1"/>
  <c r="F12" s="1"/>
  <c r="E65"/>
  <c r="E11" s="1"/>
  <c r="E12" s="1"/>
  <c r="D65"/>
  <c r="D11" s="1"/>
  <c r="H64"/>
  <c r="H63"/>
  <c r="H62"/>
  <c r="G59"/>
  <c r="F59"/>
  <c r="E59"/>
  <c r="D59"/>
  <c r="H58"/>
  <c r="H57"/>
  <c r="H56"/>
  <c r="H55"/>
  <c r="H54"/>
  <c r="H53"/>
  <c r="G45"/>
  <c r="F45"/>
  <c r="E45"/>
  <c r="D45"/>
  <c r="H44"/>
  <c r="H43"/>
  <c r="H20"/>
  <c r="D12" l="1"/>
  <c r="H11"/>
  <c r="H12" s="1"/>
  <c r="H135"/>
  <c r="H127"/>
  <c r="H119"/>
  <c r="H111"/>
  <c r="H103"/>
  <c r="H24"/>
  <c r="H95"/>
  <c r="H82"/>
  <c r="I80" s="1"/>
  <c r="H59"/>
  <c r="I57" s="1"/>
  <c r="H65"/>
  <c r="I64" s="1"/>
  <c r="H45"/>
  <c r="I43" s="1"/>
  <c r="I123" l="1"/>
  <c r="I126"/>
  <c r="I115"/>
  <c r="I118"/>
  <c r="I107"/>
  <c r="I110"/>
  <c r="I99"/>
  <c r="I102"/>
  <c r="I92"/>
  <c r="I94"/>
  <c r="I23"/>
  <c r="I21"/>
  <c r="H31"/>
  <c r="H29"/>
  <c r="I129"/>
  <c r="I134"/>
  <c r="I104"/>
  <c r="I24"/>
  <c r="I20"/>
  <c r="I130"/>
  <c r="I132"/>
  <c r="I133"/>
  <c r="I131"/>
  <c r="I135"/>
  <c r="I128"/>
  <c r="I127"/>
  <c r="I124"/>
  <c r="I122"/>
  <c r="I120"/>
  <c r="I125"/>
  <c r="I121"/>
  <c r="I119"/>
  <c r="I112"/>
  <c r="I117"/>
  <c r="I116"/>
  <c r="I114"/>
  <c r="I113"/>
  <c r="I105"/>
  <c r="I108"/>
  <c r="I106"/>
  <c r="I111"/>
  <c r="I109"/>
  <c r="I100"/>
  <c r="I96"/>
  <c r="I101"/>
  <c r="I97"/>
  <c r="I103"/>
  <c r="I98"/>
  <c r="I88"/>
  <c r="I93"/>
  <c r="I89"/>
  <c r="I90"/>
  <c r="I91"/>
  <c r="I95"/>
  <c r="I82"/>
  <c r="I81"/>
  <c r="I78"/>
  <c r="I79"/>
  <c r="I56"/>
  <c r="I59"/>
  <c r="I55"/>
  <c r="I53"/>
  <c r="I54"/>
  <c r="I58"/>
  <c r="I17"/>
  <c r="I18"/>
  <c r="I19"/>
  <c r="I22"/>
  <c r="I16"/>
  <c r="I15"/>
  <c r="I45"/>
  <c r="I44"/>
  <c r="I65"/>
  <c r="I63"/>
  <c r="I62"/>
  <c r="H30" l="1"/>
  <c r="H33"/>
  <c r="H32" l="1"/>
  <c r="G35" l="1"/>
  <c r="H34"/>
  <c r="H35" s="1"/>
  <c r="H75" l="1"/>
  <c r="I28"/>
  <c r="I29"/>
  <c r="I31"/>
  <c r="I30"/>
  <c r="I33"/>
  <c r="I32"/>
  <c r="I34"/>
  <c r="I71" l="1"/>
  <c r="I73"/>
  <c r="I72"/>
  <c r="I74"/>
  <c r="G75"/>
  <c r="I69"/>
  <c r="I75"/>
  <c r="I68"/>
  <c r="I70"/>
  <c r="I35"/>
</calcChain>
</file>

<file path=xl/sharedStrings.xml><?xml version="1.0" encoding="utf-8"?>
<sst xmlns="http://schemas.openxmlformats.org/spreadsheetml/2006/main" count="178" uniqueCount="60">
  <si>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</si>
  <si>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</si>
  <si>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</si>
  <si>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</si>
  <si>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</si>
  <si>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</si>
  <si>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</si>
  <si>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</si>
  <si>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</si>
  <si>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</si>
  <si>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</si>
  <si>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</si>
  <si>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</si>
  <si>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</si>
  <si>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</si>
  <si>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</si>
  <si>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</si>
  <si>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</si>
  <si>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</si>
  <si>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</si>
  <si>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</si>
  <si>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</si>
  <si>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</si>
  <si>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</si>
  <si>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</si>
  <si>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Other/Specialty Unit</t>
  </si>
  <si>
    <t>Decentralization/Takedown (e.g. officer pushing or pulling a subject to the ground)</t>
  </si>
  <si>
    <t>Active Counter Measures (e.g. officer striking a subject with hand, forearm, foot or kneee)</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</si>
  <si>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</si>
  <si>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</si>
  <si>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</si>
  <si>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</si>
  <si>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</si>
  <si>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</si>
  <si>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</si>
  <si>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</si>
  <si>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</si>
  <si>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</si>
  <si>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</si>
  <si>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</si>
  <si>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</si>
  <si>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</si>
  <si>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</si>
  <si>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</si>
  <si>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</si>
  <si>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</si>
  <si>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</si>
  <si>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</si>
  <si>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</si>
  <si>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</si>
  <si>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</si>
  <si>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</si>
  <si>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</si>
  <si>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</si>
  <si>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</si>
  <si>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</si>
  <si>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 xml:space="preserve">MPD is comprised of men and women who represent many different racial groups and is generally reflective of the general Madison population.  For 2017, MPD employed 80% Caucasian officers and 20% minority officers. MPD officers who used force, broken down by quarter, were:
</t>
  </si>
  <si>
    <t xml:space="preserve">For 2017, MPD is comprised of 70% male officers as compared to 30% female officers.  MPD employed about 2.5 times the number of women than the national average of 12%.  The MPD officers who used force, broken down quarterly, were:
</t>
  </si>
  <si>
    <t xml:space="preserve">From July 1st through September 30th of 2017, Madison Police Officers responded to 38,772 calls for service.  In that time, there were 55 citizen contacts in which officers used some kind of force during their encounter.  This means that in the 3rd quarter, MPD officers used force 0.14% of the time when engaging with our citizens.  Each of these force incidents documented by officers was reviewed for compliance with MPD standard operating procedures.
</t>
  </si>
  <si>
    <t>Due to the dynamic nature of data, this information is a snapshot in time as of the creation of this report. The processing of additional records and corrections will be reflected in updates to existing and future sections of this report.   Data generated on: 11/8/2017</t>
  </si>
</sst>
</file>

<file path=xl/styles.xml><?xml version="1.0" encoding="utf-8"?>
<styleSheet xmlns="http://schemas.openxmlformats.org/spreadsheetml/2006/main">
  <numFmts count="1">
    <numFmt numFmtId="164" formatCode="0.0%"/>
  </numFmts>
  <fonts count="12">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family val="2"/>
      <scheme val="minor"/>
    </font>
  </fonts>
  <fills count="10">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s>
  <borders count="2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09">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0" fillId="0" borderId="0" xfId="0" applyAlignment="1">
      <alignment horizontal="center"/>
    </xf>
    <xf numFmtId="10" fontId="10" fillId="0" borderId="0" xfId="1" applyNumberFormat="1" applyFont="1" applyFill="1" applyAlignment="1">
      <alignment horizontal="center" wrapText="1"/>
    </xf>
    <xf numFmtId="0" fontId="0" fillId="0" borderId="0" xfId="0" applyNumberFormat="1" applyAlignment="1">
      <alignment horizontal="center"/>
    </xf>
    <xf numFmtId="0" fontId="2" fillId="0" borderId="13" xfId="0" applyNumberFormat="1" applyFont="1" applyBorder="1" applyAlignment="1">
      <alignment horizontal="center"/>
    </xf>
    <xf numFmtId="0" fontId="0" fillId="0" borderId="0" xfId="0" applyAlignment="1">
      <alignment horizontal="center"/>
    </xf>
    <xf numFmtId="164" fontId="11" fillId="0" borderId="0" xfId="1" applyNumberFormat="1" applyFont="1" applyAlignment="1">
      <alignment horizontal="center"/>
    </xf>
    <xf numFmtId="0" fontId="0" fillId="0" borderId="0" xfId="0" applyAlignment="1">
      <alignment horizontal="center"/>
    </xf>
    <xf numFmtId="0" fontId="0" fillId="0" borderId="0" xfId="0" applyBorder="1" applyAlignment="1">
      <alignment vertical="center" wrapText="1"/>
    </xf>
    <xf numFmtId="0" fontId="0" fillId="0" borderId="0" xfId="0" applyAlignment="1">
      <alignment horizontal="center"/>
    </xf>
    <xf numFmtId="0" fontId="0" fillId="0" borderId="0" xfId="0" applyBorder="1" applyAlignment="1">
      <alignment horizontal="center" vertical="center"/>
    </xf>
    <xf numFmtId="164" fontId="11" fillId="0" borderId="0" xfId="1" applyNumberFormat="1"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3" fillId="2" borderId="0" xfId="0" applyFont="1" applyFill="1" applyAlignment="1">
      <alignment horizontal="center"/>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0" xfId="0" applyAlignment="1">
      <alignment horizontal="center"/>
    </xf>
    <xf numFmtId="0" fontId="2" fillId="0" borderId="2" xfId="0" applyFont="1" applyFill="1" applyBorder="1" applyAlignment="1">
      <alignment horizont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0" xfId="0" applyBorder="1" applyAlignment="1">
      <alignment horizontal="center"/>
    </xf>
    <xf numFmtId="0" fontId="0" fillId="0" borderId="5" xfId="0"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4" fillId="5" borderId="0" xfId="0" applyFont="1" applyFill="1" applyBorder="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0" fillId="0" borderId="18" xfId="0" applyBorder="1" applyAlignment="1">
      <alignment horizontal="center"/>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cellXfs>
  <cellStyles count="4">
    <cellStyle name="Hyperlink" xfId="2" builtinId="8"/>
    <cellStyle name="Normal" xfId="0" builtinId="0"/>
    <cellStyle name="Normal 2" xfId="3"/>
    <cellStyle name="Percent" xfId="1" builtinId="5"/>
  </cellStyles>
  <dxfs count="71">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general" vertical="bottom" textRotation="0" wrapText="0" inden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inden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inden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inden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numFmt numFmtId="0" formatCode="General"/>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numFmt numFmtId="0" formatCode="General"/>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51</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3" name="Table11132524" displayName="Table11132524" ref="C42:I45" totalsRowShown="0" headerRowDxfId="70" dataDxfId="69">
  <tableColumns count="7">
    <tableColumn id="1" name="Officer*- Sex"/>
    <tableColumn id="2" name="Q1" dataDxfId="68"/>
    <tableColumn id="3" name="Q2" dataDxfId="67"/>
    <tableColumn id="4" name="Q3" dataDxfId="66"/>
    <tableColumn id="5" name="Q4" dataDxfId="65"/>
    <tableColumn id="6" name="Total" dataDxfId="64"/>
    <tableColumn id="7" name="%" dataDxfId="63" dataCellStyle="Percent">
      <calculatedColumnFormula>H43/$H$45</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30" name="Table13152631" displayName="Table13152631" ref="C52:I59" totalsRowShown="0" headerRowDxfId="62" dataDxfId="61">
  <tableColumns count="7">
    <tableColumn id="1" name="Officer*- Race"/>
    <tableColumn id="2" name="Q1" dataDxfId="60"/>
    <tableColumn id="3" name="Q2" dataDxfId="59"/>
    <tableColumn id="4" name="Q3" dataDxfId="58"/>
    <tableColumn id="5" name="Q4" dataDxfId="57"/>
    <tableColumn id="6" name="Total" dataDxfId="56"/>
    <tableColumn id="7" name="%" dataDxfId="55" dataCellStyle="Percent">
      <calculatedColumnFormula>H53/$H$59</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31" name="Table15212732" displayName="Table15212732" ref="C14:I25" totalsRowShown="0" headerRowDxfId="54" dataDxfId="53">
  <tableColumns count="7">
    <tableColumn id="1" name="Force"/>
    <tableColumn id="2" name="Q1" dataDxfId="52"/>
    <tableColumn id="3" name="Q2" dataDxfId="51"/>
    <tableColumn id="4" name="Q3" dataDxfId="50"/>
    <tableColumn id="5" name="Q4" dataDxfId="49"/>
    <tableColumn id="6" name="Total" dataDxfId="48"/>
    <tableColumn id="7" name="%" dataDxfId="47" dataCellStyle="Percent">
      <calculatedColumnFormula>Table15212732[[#This Row],[Total]]/$H$24</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32" name="Table17222833" displayName="Table17222833" ref="C27:I35" totalsRowShown="0" headerRowDxfId="46" dataDxfId="45">
  <tableColumns count="7">
    <tableColumn id="1" name="District*"/>
    <tableColumn id="2" name="Q1" dataDxfId="44"/>
    <tableColumn id="3" name="Q2" dataDxfId="43"/>
    <tableColumn id="4" name="Q3" dataDxfId="42"/>
    <tableColumn id="5" name="Q4" dataDxfId="41">
      <calculatedColumnFormula>SUM(G20:G27)</calculatedColumnFormula>
    </tableColumn>
    <tableColumn id="6" name="Total" dataDxfId="40"/>
    <tableColumn id="7" name="%" dataDxfId="39" dataCellStyle="Percent"/>
  </tableColumns>
  <tableStyleInfo name="TableStyleMedium7" showFirstColumn="0" showLastColumn="0" showRowStripes="1" showColumnStripes="0"/>
</table>
</file>

<file path=xl/tables/table5.xml><?xml version="1.0" encoding="utf-8"?>
<table xmlns="http://schemas.openxmlformats.org/spreadsheetml/2006/main" id="33" name="Table1219232934" displayName="Table1219232934" ref="C61:I65" totalsRowShown="0" headerRowDxfId="38" dataDxfId="37">
  <tableColumns count="7">
    <tableColumn id="1" name="Citizen- Sex"/>
    <tableColumn id="2" name="Q1" dataDxfId="36"/>
    <tableColumn id="3" name="Q2" dataDxfId="35"/>
    <tableColumn id="4" name="Q3" dataDxfId="34"/>
    <tableColumn id="5" name="Q4" dataDxfId="33"/>
    <tableColumn id="6" name="Total" dataDxfId="32"/>
    <tableColumn id="7" name="%" dataDxfId="31" dataCellStyle="Percent">
      <calculatedColumnFormula>H62/$H$65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34" name="Table1420243035" displayName="Table1420243035" ref="C67:I75" totalsRowShown="0" headerRowDxfId="30" dataDxfId="29">
  <tableColumns count="7">
    <tableColumn id="1" name="Citizen- Race"/>
    <tableColumn id="2" name="Q1" dataDxfId="28"/>
    <tableColumn id="3" name="Q2" dataDxfId="27"/>
    <tableColumn id="4" name="Q3" dataDxfId="26"/>
    <tableColumn id="5" name="Q4" dataDxfId="25">
      <calculatedColumnFormula>SUM(G61:G67)</calculatedColumnFormula>
    </tableColumn>
    <tableColumn id="6" name="Total" dataDxfId="24"/>
    <tableColumn id="7" name="%" dataDxfId="23" dataCellStyle="Percent">
      <calculatedColumnFormula>H68/$H$75</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35" name="Table1236" displayName="Table1236" ref="C87:I135" totalsRowShown="0" headerRowDxfId="22">
  <tableColumns count="7">
    <tableColumn id="2" name="Citizen Race"/>
    <tableColumn id="3" name="Q1" dataDxfId="21"/>
    <tableColumn id="4" name="Q2"/>
    <tableColumn id="5" name="Q3"/>
    <tableColumn id="6" name="Q4"/>
    <tableColumn id="7" name="Total" dataDxfId="20"/>
    <tableColumn id="8" name="%" dataDxfId="19" dataCellStyle="Percent">
      <calculatedColumnFormula>H88/$H$135</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36" name="Table1537" displayName="Table1537" ref="C77:I82" totalsRowShown="0" headerRowDxfId="18" dataDxfId="17" tableBorderDxfId="16">
  <tableColumns count="7">
    <tableColumn id="1" name="Other Influencing Factors" dataDxfId="15"/>
    <tableColumn id="2" name="Q1" dataDxfId="14"/>
    <tableColumn id="3" name="Q2" dataDxfId="13"/>
    <tableColumn id="4" name="Q3" dataDxfId="12"/>
    <tableColumn id="5" name="Q4" dataDxfId="11"/>
    <tableColumn id="6" name="Total" dataDxfId="10">
      <calculatedColumnFormula>SUM(D78:G78)</calculatedColumnFormula>
    </tableColumn>
    <tableColumn id="7" name="%" dataDxfId="9" dataCellStyle="Percent">
      <calculatedColumnFormula>H78/$H$82</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C9:I12" totalsRowShown="0" headerRowDxfId="8" dataDxfId="7">
  <autoFilter ref="C9:I12"/>
  <tableColumns count="7">
    <tableColumn id="1" name="Description" dataDxfId="6"/>
    <tableColumn id="2" name="Q1" dataDxfId="5"/>
    <tableColumn id="3" name="Q2" dataDxfId="4"/>
    <tableColumn id="4" name="Q3" dataDxfId="3"/>
    <tableColumn id="5" name="Q4" dataDxfId="2"/>
    <tableColumn id="6" name="Total" dataDxfId="1">
      <calculatedColumnFormula>SUM(Table9[[#This Row],[Q1]:[Q4]])</calculatedColumnFormula>
    </tableColumn>
    <tableColumn id="7" name=" "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dimension ref="A1:L142"/>
  <sheetViews>
    <sheetView tabSelected="1" workbookViewId="0">
      <selection sqref="A1:I1048576"/>
    </sheetView>
  </sheetViews>
  <sheetFormatPr defaultRowHeight="15"/>
  <cols>
    <col min="1" max="2" width="3.7109375" style="22" bestFit="1" customWidth="1"/>
    <col min="3" max="3" width="29.42578125" style="22" customWidth="1"/>
    <col min="4" max="9" width="8.7109375" style="22" customWidth="1"/>
    <col min="10" max="10" width="8.42578125" style="22" customWidth="1"/>
    <col min="11" max="11" width="9.140625" style="22"/>
    <col min="12" max="12" width="13.140625" style="22" bestFit="1" customWidth="1"/>
    <col min="13" max="16384" width="9.140625" style="22"/>
  </cols>
  <sheetData>
    <row r="1" spans="3:12" ht="15.75">
      <c r="C1" s="66" t="s">
        <v>18</v>
      </c>
      <c r="D1" s="66"/>
      <c r="E1" s="66"/>
      <c r="F1" s="66"/>
      <c r="G1" s="66"/>
      <c r="H1" s="66"/>
      <c r="I1" s="66"/>
    </row>
    <row r="2" spans="3:12" s="3" customFormat="1" ht="15.75" customHeight="1">
      <c r="C2" s="67"/>
      <c r="D2" s="67"/>
      <c r="E2" s="67"/>
      <c r="F2" s="67"/>
      <c r="G2" s="67"/>
      <c r="H2" s="67"/>
      <c r="I2" s="67"/>
    </row>
    <row r="3" spans="3:12" s="25" customFormat="1" ht="15.75" customHeight="1">
      <c r="C3" s="68" t="s">
        <v>58</v>
      </c>
      <c r="D3" s="69"/>
      <c r="E3" s="69"/>
      <c r="F3" s="69"/>
      <c r="G3" s="69"/>
      <c r="H3" s="69"/>
      <c r="I3" s="70"/>
    </row>
    <row r="4" spans="3:12" s="25" customFormat="1" ht="15.75" customHeight="1">
      <c r="C4" s="71"/>
      <c r="D4" s="72"/>
      <c r="E4" s="72"/>
      <c r="F4" s="72"/>
      <c r="G4" s="72"/>
      <c r="H4" s="72"/>
      <c r="I4" s="73"/>
    </row>
    <row r="5" spans="3:12" s="25" customFormat="1" ht="15.75" customHeight="1">
      <c r="C5" s="71"/>
      <c r="D5" s="72"/>
      <c r="E5" s="72"/>
      <c r="F5" s="72"/>
      <c r="G5" s="72"/>
      <c r="H5" s="72"/>
      <c r="I5" s="73"/>
      <c r="L5" s="50"/>
    </row>
    <row r="6" spans="3:12" s="25" customFormat="1" ht="15.75" customHeight="1">
      <c r="C6" s="71"/>
      <c r="D6" s="72"/>
      <c r="E6" s="72"/>
      <c r="F6" s="72"/>
      <c r="G6" s="72"/>
      <c r="H6" s="72"/>
      <c r="I6" s="73"/>
    </row>
    <row r="7" spans="3:12" s="25" customFormat="1" ht="24.75" customHeight="1">
      <c r="C7" s="74"/>
      <c r="D7" s="75"/>
      <c r="E7" s="75"/>
      <c r="F7" s="75"/>
      <c r="G7" s="75"/>
      <c r="H7" s="75"/>
      <c r="I7" s="76"/>
    </row>
    <row r="8" spans="3:12" s="39" customFormat="1" ht="15.75" customHeight="1">
      <c r="C8" s="40"/>
      <c r="D8" s="40"/>
      <c r="E8" s="40"/>
      <c r="F8" s="40"/>
      <c r="G8" s="40"/>
      <c r="H8" s="40"/>
      <c r="I8" s="40"/>
    </row>
    <row r="9" spans="3:12" s="39" customFormat="1" ht="15.75" customHeight="1">
      <c r="C9" s="45" t="s">
        <v>51</v>
      </c>
      <c r="D9" s="43" t="s">
        <v>0</v>
      </c>
      <c r="E9" s="43" t="s">
        <v>1</v>
      </c>
      <c r="F9" s="43" t="s">
        <v>2</v>
      </c>
      <c r="G9" s="43" t="s">
        <v>3</v>
      </c>
      <c r="H9" s="44" t="s">
        <v>4</v>
      </c>
      <c r="I9" s="44" t="s">
        <v>52</v>
      </c>
    </row>
    <row r="10" spans="3:12" s="39" customFormat="1" ht="15.75" customHeight="1">
      <c r="C10" s="46" t="s">
        <v>48</v>
      </c>
      <c r="D10" s="42">
        <v>32071</v>
      </c>
      <c r="E10" s="42">
        <v>36206</v>
      </c>
      <c r="F10" s="42">
        <v>38772</v>
      </c>
      <c r="G10" s="42"/>
      <c r="H10" s="47">
        <f>SUM(Table9[[#This Row],[Q1]:[Q4]])</f>
        <v>107049</v>
      </c>
      <c r="I10" s="40"/>
    </row>
    <row r="11" spans="3:12" s="39" customFormat="1" ht="30">
      <c r="C11" s="46" t="s">
        <v>49</v>
      </c>
      <c r="D11" s="42">
        <f>D65</f>
        <v>42</v>
      </c>
      <c r="E11" s="42">
        <f t="shared" ref="E11:G11" si="0">E65</f>
        <v>64</v>
      </c>
      <c r="F11" s="42">
        <f t="shared" si="0"/>
        <v>55</v>
      </c>
      <c r="G11" s="42">
        <f t="shared" si="0"/>
        <v>0</v>
      </c>
      <c r="H11" s="47">
        <f>SUM(Table9[[#This Row],[Q1]:[Q4]])</f>
        <v>161</v>
      </c>
      <c r="I11" s="40"/>
    </row>
    <row r="12" spans="3:12" s="39" customFormat="1" ht="30">
      <c r="C12" s="46" t="s">
        <v>50</v>
      </c>
      <c r="D12" s="48">
        <f>D11/D10</f>
        <v>1.3095943375635308E-3</v>
      </c>
      <c r="E12" s="48">
        <f t="shared" ref="E12:H12" si="1">E11/E10</f>
        <v>1.7676628183174059E-3</v>
      </c>
      <c r="F12" s="48">
        <f t="shared" si="1"/>
        <v>1.4185494686887444E-3</v>
      </c>
      <c r="G12" s="48" t="e">
        <f t="shared" si="1"/>
        <v>#DIV/0!</v>
      </c>
      <c r="H12" s="48">
        <f t="shared" si="1"/>
        <v>1.503984156788013E-3</v>
      </c>
      <c r="I12" s="47"/>
    </row>
    <row r="13" spans="3:12" s="25" customFormat="1" ht="15.75" customHeight="1">
      <c r="C13" s="67"/>
      <c r="D13" s="67"/>
      <c r="E13" s="67"/>
      <c r="F13" s="67"/>
      <c r="G13" s="67"/>
      <c r="H13" s="67"/>
      <c r="I13" s="67"/>
    </row>
    <row r="14" spans="3:12">
      <c r="C14" s="22" t="s">
        <v>19</v>
      </c>
      <c r="D14" s="23" t="s">
        <v>0</v>
      </c>
      <c r="E14" s="23" t="s">
        <v>1</v>
      </c>
      <c r="F14" s="23" t="s">
        <v>2</v>
      </c>
      <c r="G14" s="23" t="s">
        <v>3</v>
      </c>
      <c r="H14" s="23" t="s">
        <v>4</v>
      </c>
      <c r="I14" s="23" t="s">
        <v>5</v>
      </c>
    </row>
    <row r="15" spans="3:12" ht="67.5" customHeight="1">
      <c r="C15" s="8" t="s">
        <v>26</v>
      </c>
      <c r="D15" s="4">
        <v>32</v>
      </c>
      <c r="E15" s="4">
        <v>52</v>
      </c>
      <c r="F15" s="4">
        <v>42</v>
      </c>
      <c r="G15" s="4"/>
      <c r="H15" s="4">
        <f t="shared" ref="H15:H23" si="2">SUM(D15:G15)</f>
        <v>126</v>
      </c>
      <c r="I15" s="6">
        <f>Table15212732[[#This Row],[Total]]/$H$24</f>
        <v>0.56000000000000005</v>
      </c>
    </row>
    <row r="16" spans="3:12" s="2" customFormat="1" ht="65.25" customHeight="1">
      <c r="C16" s="8" t="s">
        <v>27</v>
      </c>
      <c r="D16" s="7">
        <v>23</v>
      </c>
      <c r="E16" s="7">
        <v>14</v>
      </c>
      <c r="F16" s="7">
        <v>12</v>
      </c>
      <c r="G16" s="7"/>
      <c r="H16" s="4">
        <f t="shared" si="2"/>
        <v>49</v>
      </c>
      <c r="I16" s="6">
        <f>Table15212732[[#This Row],[Total]]/$H$24</f>
        <v>0.21777777777777776</v>
      </c>
    </row>
    <row r="17" spans="3:9">
      <c r="C17" s="5" t="s">
        <v>20</v>
      </c>
      <c r="D17" s="4">
        <v>5</v>
      </c>
      <c r="E17" s="4">
        <v>5</v>
      </c>
      <c r="F17" s="4">
        <v>2</v>
      </c>
      <c r="G17" s="4"/>
      <c r="H17" s="4">
        <f t="shared" si="2"/>
        <v>12</v>
      </c>
      <c r="I17" s="6">
        <f>Table15212732[[#This Row],[Total]]/$H$24</f>
        <v>5.3333333333333337E-2</v>
      </c>
    </row>
    <row r="18" spans="3:9" s="2" customFormat="1" ht="79.5" customHeight="1">
      <c r="C18" s="8" t="s">
        <v>28</v>
      </c>
      <c r="D18" s="7">
        <v>4</v>
      </c>
      <c r="E18" s="7">
        <v>10</v>
      </c>
      <c r="F18" s="7">
        <v>10</v>
      </c>
      <c r="G18" s="7"/>
      <c r="H18" s="4">
        <f t="shared" si="2"/>
        <v>24</v>
      </c>
      <c r="I18" s="6">
        <f>Table15212732[[#This Row],[Total]]/$H$24</f>
        <v>0.10666666666666667</v>
      </c>
    </row>
    <row r="19" spans="3:9" ht="33" customHeight="1">
      <c r="C19" s="8" t="s">
        <v>21</v>
      </c>
      <c r="D19" s="7">
        <v>1</v>
      </c>
      <c r="E19" s="7">
        <v>2</v>
      </c>
      <c r="F19" s="7">
        <v>8</v>
      </c>
      <c r="G19" s="7"/>
      <c r="H19" s="4">
        <f t="shared" si="2"/>
        <v>11</v>
      </c>
      <c r="I19" s="19">
        <f>Table15212732[[#This Row],[Total]]/$H$24</f>
        <v>4.8888888888888891E-2</v>
      </c>
    </row>
    <row r="20" spans="3:9">
      <c r="C20" s="5" t="s">
        <v>22</v>
      </c>
      <c r="D20" s="4">
        <v>1</v>
      </c>
      <c r="E20" s="4">
        <v>0</v>
      </c>
      <c r="F20" s="4">
        <v>0</v>
      </c>
      <c r="G20" s="4"/>
      <c r="H20" s="4">
        <f t="shared" si="2"/>
        <v>1</v>
      </c>
      <c r="I20" s="6">
        <f>Table15212732[[#This Row],[Total]]/$H$24</f>
        <v>4.4444444444444444E-3</v>
      </c>
    </row>
    <row r="21" spans="3:9" s="38" customFormat="1">
      <c r="C21" s="5" t="s">
        <v>55</v>
      </c>
      <c r="D21" s="55">
        <v>0</v>
      </c>
      <c r="E21" s="4">
        <v>0</v>
      </c>
      <c r="F21" s="53">
        <v>0</v>
      </c>
      <c r="G21" s="53"/>
      <c r="H21" s="4">
        <f t="shared" si="2"/>
        <v>0</v>
      </c>
      <c r="I21" s="54">
        <f>Table15212732[[#This Row],[Total]]/$H$24</f>
        <v>0</v>
      </c>
    </row>
    <row r="22" spans="3:9" s="2" customFormat="1" ht="30">
      <c r="C22" s="8" t="s">
        <v>46</v>
      </c>
      <c r="D22" s="7">
        <v>0</v>
      </c>
      <c r="E22" s="7">
        <v>0</v>
      </c>
      <c r="F22" s="7">
        <v>0</v>
      </c>
      <c r="G22" s="7"/>
      <c r="H22" s="4">
        <f t="shared" si="2"/>
        <v>0</v>
      </c>
      <c r="I22" s="19">
        <f>Table15212732[[#This Row],[Total]]/$H$24</f>
        <v>0</v>
      </c>
    </row>
    <row r="23" spans="3:9" s="2" customFormat="1" ht="60">
      <c r="C23" s="8" t="s">
        <v>47</v>
      </c>
      <c r="D23" s="4">
        <v>0</v>
      </c>
      <c r="E23" s="4">
        <v>0</v>
      </c>
      <c r="F23" s="4">
        <v>2</v>
      </c>
      <c r="G23" s="4"/>
      <c r="H23" s="4">
        <f t="shared" si="2"/>
        <v>2</v>
      </c>
      <c r="I23" s="41">
        <f>Table15212732[[#This Row],[Total]]/$H$24</f>
        <v>8.8888888888888889E-3</v>
      </c>
    </row>
    <row r="24" spans="3:9">
      <c r="C24" s="9" t="s">
        <v>4</v>
      </c>
      <c r="D24" s="16">
        <f>SUBTOTAL(109,D15:D23)</f>
        <v>66</v>
      </c>
      <c r="E24" s="16">
        <f>SUBTOTAL(109,E15:E23)</f>
        <v>83</v>
      </c>
      <c r="F24" s="16">
        <f>SUBTOTAL(109,F15:F23)</f>
        <v>76</v>
      </c>
      <c r="G24" s="16">
        <f>SUBTOTAL(109,G15:G23)</f>
        <v>0</v>
      </c>
      <c r="H24" s="16">
        <f>SUBTOTAL(109,H15:H23)</f>
        <v>225</v>
      </c>
      <c r="I24" s="17">
        <f>Table15212732[[#This Row],[Total]]/$H$24</f>
        <v>1</v>
      </c>
    </row>
    <row r="25" spans="3:9" s="38" customFormat="1" ht="45">
      <c r="C25" s="56" t="s">
        <v>45</v>
      </c>
      <c r="D25" s="58">
        <v>18</v>
      </c>
      <c r="E25" s="58">
        <v>30</v>
      </c>
      <c r="F25" s="58">
        <v>5</v>
      </c>
      <c r="G25" s="58"/>
      <c r="H25" s="58">
        <f t="shared" ref="H25" si="3">SUM(D25:G25)</f>
        <v>53</v>
      </c>
      <c r="I25" s="59"/>
    </row>
    <row r="26" spans="3:9">
      <c r="C26" s="77"/>
      <c r="D26" s="77"/>
      <c r="E26" s="77"/>
      <c r="F26" s="77"/>
      <c r="G26" s="77"/>
      <c r="H26" s="77"/>
      <c r="I26" s="77"/>
    </row>
    <row r="27" spans="3:9">
      <c r="C27" s="22" t="s">
        <v>31</v>
      </c>
      <c r="D27" s="23" t="s">
        <v>0</v>
      </c>
      <c r="E27" s="23" t="s">
        <v>1</v>
      </c>
      <c r="F27" s="23" t="s">
        <v>2</v>
      </c>
      <c r="G27" s="23" t="s">
        <v>3</v>
      </c>
      <c r="H27" s="23" t="s">
        <v>4</v>
      </c>
      <c r="I27" s="23" t="s">
        <v>5</v>
      </c>
    </row>
    <row r="28" spans="3:9">
      <c r="C28" s="22" t="s">
        <v>6</v>
      </c>
      <c r="D28" s="23">
        <v>7</v>
      </c>
      <c r="E28" s="23">
        <v>17</v>
      </c>
      <c r="F28" s="23">
        <v>12</v>
      </c>
      <c r="G28" s="51"/>
      <c r="H28" s="23">
        <f>SUM(D28:G28)</f>
        <v>36</v>
      </c>
      <c r="I28" s="1">
        <f t="shared" ref="I28:I34" si="4">H28/$H$35</f>
        <v>0.2236024844720497</v>
      </c>
    </row>
    <row r="29" spans="3:9">
      <c r="C29" s="22" t="s">
        <v>7</v>
      </c>
      <c r="D29" s="23">
        <v>9</v>
      </c>
      <c r="E29" s="23">
        <v>3</v>
      </c>
      <c r="F29" s="23">
        <v>10</v>
      </c>
      <c r="G29" s="51"/>
      <c r="H29" s="23">
        <f t="shared" ref="H29:H34" si="5">SUM(D29:G29)</f>
        <v>22</v>
      </c>
      <c r="I29" s="1">
        <f t="shared" si="4"/>
        <v>0.13664596273291926</v>
      </c>
    </row>
    <row r="30" spans="3:9">
      <c r="C30" s="22" t="s">
        <v>8</v>
      </c>
      <c r="D30" s="23">
        <v>13</v>
      </c>
      <c r="E30" s="23">
        <v>25</v>
      </c>
      <c r="F30" s="23">
        <v>12</v>
      </c>
      <c r="G30" s="51"/>
      <c r="H30" s="23">
        <f t="shared" si="5"/>
        <v>50</v>
      </c>
      <c r="I30" s="1">
        <f t="shared" si="4"/>
        <v>0.3105590062111801</v>
      </c>
    </row>
    <row r="31" spans="3:9">
      <c r="C31" s="22" t="s">
        <v>9</v>
      </c>
      <c r="D31" s="23">
        <v>6</v>
      </c>
      <c r="E31" s="23">
        <v>9</v>
      </c>
      <c r="F31" s="23">
        <v>13</v>
      </c>
      <c r="G31" s="51"/>
      <c r="H31" s="23">
        <f t="shared" si="5"/>
        <v>28</v>
      </c>
      <c r="I31" s="1">
        <f t="shared" si="4"/>
        <v>0.17391304347826086</v>
      </c>
    </row>
    <row r="32" spans="3:9">
      <c r="C32" s="22" t="s">
        <v>10</v>
      </c>
      <c r="D32" s="23">
        <v>7</v>
      </c>
      <c r="E32" s="23">
        <v>10</v>
      </c>
      <c r="F32" s="23">
        <v>6</v>
      </c>
      <c r="G32" s="51"/>
      <c r="H32" s="23">
        <f t="shared" si="5"/>
        <v>23</v>
      </c>
      <c r="I32" s="1">
        <f t="shared" si="4"/>
        <v>0.14285714285714285</v>
      </c>
    </row>
    <row r="33" spans="3:9">
      <c r="C33" s="22" t="s">
        <v>25</v>
      </c>
      <c r="D33" s="23">
        <v>0</v>
      </c>
      <c r="E33" s="23">
        <v>0</v>
      </c>
      <c r="F33" s="23">
        <v>0</v>
      </c>
      <c r="G33" s="51"/>
      <c r="H33" s="23">
        <f t="shared" si="5"/>
        <v>0</v>
      </c>
      <c r="I33" s="1">
        <f t="shared" si="4"/>
        <v>0</v>
      </c>
    </row>
    <row r="34" spans="3:9" s="38" customFormat="1">
      <c r="C34" s="38" t="s">
        <v>53</v>
      </c>
      <c r="D34" s="49">
        <v>0</v>
      </c>
      <c r="E34" s="49">
        <v>0</v>
      </c>
      <c r="F34" s="49">
        <v>2</v>
      </c>
      <c r="G34" s="51"/>
      <c r="H34" s="49">
        <f t="shared" si="5"/>
        <v>2</v>
      </c>
      <c r="I34" s="1">
        <f t="shared" si="4"/>
        <v>1.2422360248447204E-2</v>
      </c>
    </row>
    <row r="35" spans="3:9">
      <c r="C35" s="9" t="s">
        <v>4</v>
      </c>
      <c r="D35" s="10">
        <f>SUM(D28:D34)</f>
        <v>42</v>
      </c>
      <c r="E35" s="10">
        <f>SUM(E28:E34)</f>
        <v>64</v>
      </c>
      <c r="F35" s="10">
        <f>SUM(F28:F34)</f>
        <v>55</v>
      </c>
      <c r="G35" s="52">
        <f t="shared" ref="G35:H35" si="6">SUM(G28:G34)</f>
        <v>0</v>
      </c>
      <c r="H35" s="52">
        <f t="shared" si="6"/>
        <v>161</v>
      </c>
      <c r="I35" s="11">
        <f>SUBTOTAL(109,I28:I33)</f>
        <v>0.98757763975155277</v>
      </c>
    </row>
    <row r="37" spans="3:9" ht="15" customHeight="1">
      <c r="C37" s="60" t="s">
        <v>57</v>
      </c>
      <c r="D37" s="61"/>
      <c r="E37" s="61"/>
      <c r="F37" s="61"/>
      <c r="G37" s="61"/>
      <c r="H37" s="61"/>
      <c r="I37" s="62"/>
    </row>
    <row r="38" spans="3:9" s="38" customFormat="1" ht="15" customHeight="1">
      <c r="C38" s="63"/>
      <c r="D38" s="64"/>
      <c r="E38" s="64"/>
      <c r="F38" s="64"/>
      <c r="G38" s="64"/>
      <c r="H38" s="64"/>
      <c r="I38" s="65"/>
    </row>
    <row r="39" spans="3:9">
      <c r="C39" s="63"/>
      <c r="D39" s="64"/>
      <c r="E39" s="64"/>
      <c r="F39" s="64"/>
      <c r="G39" s="64"/>
      <c r="H39" s="64"/>
      <c r="I39" s="65"/>
    </row>
    <row r="40" spans="3:9" ht="15" customHeight="1">
      <c r="C40" s="63"/>
      <c r="D40" s="64"/>
      <c r="E40" s="64"/>
      <c r="F40" s="64"/>
      <c r="G40" s="64"/>
      <c r="H40" s="64"/>
      <c r="I40" s="65"/>
    </row>
    <row r="41" spans="3:9">
      <c r="C41" s="83"/>
      <c r="D41" s="83"/>
      <c r="E41" s="83"/>
      <c r="F41" s="83"/>
      <c r="G41" s="83"/>
      <c r="H41" s="83"/>
      <c r="I41" s="83"/>
    </row>
    <row r="42" spans="3:9">
      <c r="C42" s="22" t="s">
        <v>29</v>
      </c>
      <c r="D42" s="23" t="s">
        <v>0</v>
      </c>
      <c r="E42" s="23" t="s">
        <v>1</v>
      </c>
      <c r="F42" s="23" t="s">
        <v>2</v>
      </c>
      <c r="G42" s="23" t="s">
        <v>3</v>
      </c>
      <c r="H42" s="23" t="s">
        <v>4</v>
      </c>
      <c r="I42" s="23" t="s">
        <v>5</v>
      </c>
    </row>
    <row r="43" spans="3:9">
      <c r="C43" s="22" t="s">
        <v>11</v>
      </c>
      <c r="D43" s="23">
        <v>37</v>
      </c>
      <c r="E43" s="23">
        <v>65</v>
      </c>
      <c r="F43" s="23">
        <v>57</v>
      </c>
      <c r="G43" s="23"/>
      <c r="H43" s="23">
        <f>SUM(D43:G43)</f>
        <v>159</v>
      </c>
      <c r="I43" s="1">
        <f>H43/$H$45</f>
        <v>0.79500000000000004</v>
      </c>
    </row>
    <row r="44" spans="3:9">
      <c r="C44" s="22" t="s">
        <v>12</v>
      </c>
      <c r="D44" s="23">
        <v>17</v>
      </c>
      <c r="E44" s="23">
        <v>11</v>
      </c>
      <c r="F44" s="23">
        <v>13</v>
      </c>
      <c r="G44" s="23"/>
      <c r="H44" s="23">
        <f t="shared" ref="H44" si="7">SUM(D44:G44)</f>
        <v>41</v>
      </c>
      <c r="I44" s="1">
        <f>H44/$H$45</f>
        <v>0.20499999999999999</v>
      </c>
    </row>
    <row r="45" spans="3:9" ht="16.5" customHeight="1">
      <c r="C45" s="9" t="s">
        <v>4</v>
      </c>
      <c r="D45" s="10">
        <f>SUM(D43:D44)</f>
        <v>54</v>
      </c>
      <c r="E45" s="10">
        <f>SUM(E43:E44)</f>
        <v>76</v>
      </c>
      <c r="F45" s="10">
        <f>SUM(F43:F44)</f>
        <v>70</v>
      </c>
      <c r="G45" s="10">
        <f>SUM(G43:G44)</f>
        <v>0</v>
      </c>
      <c r="H45" s="10">
        <f>SUM(H43:H44)</f>
        <v>200</v>
      </c>
      <c r="I45" s="11">
        <f>H45/$H$45</f>
        <v>1</v>
      </c>
    </row>
    <row r="46" spans="3:9" ht="16.5" customHeight="1">
      <c r="C46" s="77"/>
      <c r="D46" s="77"/>
      <c r="E46" s="77"/>
      <c r="F46" s="77"/>
      <c r="G46" s="77"/>
      <c r="H46" s="77"/>
      <c r="I46" s="77"/>
    </row>
    <row r="47" spans="3:9" ht="18" customHeight="1">
      <c r="C47" s="60" t="s">
        <v>56</v>
      </c>
      <c r="D47" s="61"/>
      <c r="E47" s="61"/>
      <c r="F47" s="61"/>
      <c r="G47" s="61"/>
      <c r="H47" s="61"/>
      <c r="I47" s="62"/>
    </row>
    <row r="48" spans="3:9" ht="18" customHeight="1">
      <c r="C48" s="63"/>
      <c r="D48" s="64"/>
      <c r="E48" s="64"/>
      <c r="F48" s="64"/>
      <c r="G48" s="64"/>
      <c r="H48" s="64"/>
      <c r="I48" s="65"/>
    </row>
    <row r="49" spans="3:9">
      <c r="C49" s="63"/>
      <c r="D49" s="64"/>
      <c r="E49" s="64"/>
      <c r="F49" s="64"/>
      <c r="G49" s="64"/>
      <c r="H49" s="64"/>
      <c r="I49" s="65"/>
    </row>
    <row r="50" spans="3:9">
      <c r="C50" s="84"/>
      <c r="D50" s="85"/>
      <c r="E50" s="85"/>
      <c r="F50" s="85"/>
      <c r="G50" s="85"/>
      <c r="H50" s="85"/>
      <c r="I50" s="86"/>
    </row>
    <row r="51" spans="3:9" s="38" customFormat="1">
      <c r="C51" s="88"/>
      <c r="D51" s="88"/>
      <c r="E51" s="88"/>
      <c r="F51" s="88"/>
      <c r="G51" s="88"/>
      <c r="H51" s="88"/>
      <c r="I51" s="88"/>
    </row>
    <row r="52" spans="3:9">
      <c r="C52" s="22" t="s">
        <v>30</v>
      </c>
      <c r="D52" s="23" t="s">
        <v>0</v>
      </c>
      <c r="E52" s="23" t="s">
        <v>1</v>
      </c>
      <c r="F52" s="23" t="s">
        <v>2</v>
      </c>
      <c r="G52" s="23" t="s">
        <v>3</v>
      </c>
      <c r="H52" s="23" t="s">
        <v>4</v>
      </c>
      <c r="I52" s="23" t="s">
        <v>5</v>
      </c>
    </row>
    <row r="53" spans="3:9">
      <c r="C53" s="22" t="s">
        <v>14</v>
      </c>
      <c r="D53" s="23">
        <v>2</v>
      </c>
      <c r="E53" s="23">
        <v>0</v>
      </c>
      <c r="F53" s="23">
        <v>1</v>
      </c>
      <c r="G53" s="23"/>
      <c r="H53" s="23">
        <f>SUM(D53:G53)</f>
        <v>3</v>
      </c>
      <c r="I53" s="1">
        <f>H53/$H$59</f>
        <v>1.4999999999999999E-2</v>
      </c>
    </row>
    <row r="54" spans="3:9">
      <c r="C54" s="22" t="s">
        <v>15</v>
      </c>
      <c r="D54" s="23">
        <v>3</v>
      </c>
      <c r="E54" s="23">
        <v>11</v>
      </c>
      <c r="F54" s="23">
        <v>8</v>
      </c>
      <c r="G54" s="23"/>
      <c r="H54" s="23">
        <f t="shared" ref="H54:H58" si="8">SUM(D54:G54)</f>
        <v>22</v>
      </c>
      <c r="I54" s="1">
        <f t="shared" ref="I54:I58" si="9">H54/$H$59</f>
        <v>0.11</v>
      </c>
    </row>
    <row r="55" spans="3:9">
      <c r="C55" s="22" t="s">
        <v>17</v>
      </c>
      <c r="D55" s="23">
        <v>3</v>
      </c>
      <c r="E55" s="23">
        <v>6</v>
      </c>
      <c r="F55" s="23">
        <v>6</v>
      </c>
      <c r="G55" s="23"/>
      <c r="H55" s="23">
        <f t="shared" si="8"/>
        <v>15</v>
      </c>
      <c r="I55" s="1">
        <f t="shared" si="9"/>
        <v>7.4999999999999997E-2</v>
      </c>
    </row>
    <row r="56" spans="3:9">
      <c r="C56" s="22" t="s">
        <v>16</v>
      </c>
      <c r="D56" s="23">
        <v>0</v>
      </c>
      <c r="E56" s="23">
        <v>2</v>
      </c>
      <c r="F56" s="23">
        <v>0</v>
      </c>
      <c r="G56" s="23"/>
      <c r="H56" s="23">
        <f t="shared" si="8"/>
        <v>2</v>
      </c>
      <c r="I56" s="1">
        <f t="shared" si="9"/>
        <v>0.01</v>
      </c>
    </row>
    <row r="57" spans="3:9">
      <c r="C57" s="38" t="s">
        <v>34</v>
      </c>
      <c r="D57" s="23">
        <v>0</v>
      </c>
      <c r="E57" s="23">
        <v>1</v>
      </c>
      <c r="F57" s="23">
        <v>1</v>
      </c>
      <c r="G57" s="23"/>
      <c r="H57" s="23">
        <f t="shared" si="8"/>
        <v>2</v>
      </c>
      <c r="I57" s="1">
        <f t="shared" si="9"/>
        <v>0.01</v>
      </c>
    </row>
    <row r="58" spans="3:9">
      <c r="C58" s="22" t="s">
        <v>44</v>
      </c>
      <c r="D58" s="23">
        <v>46</v>
      </c>
      <c r="E58" s="23">
        <v>56</v>
      </c>
      <c r="F58" s="23">
        <v>54</v>
      </c>
      <c r="G58" s="23"/>
      <c r="H58" s="23">
        <f t="shared" si="8"/>
        <v>156</v>
      </c>
      <c r="I58" s="1">
        <f t="shared" si="9"/>
        <v>0.78</v>
      </c>
    </row>
    <row r="59" spans="3:9">
      <c r="C59" s="9" t="s">
        <v>4</v>
      </c>
      <c r="D59" s="10">
        <f>SUBTOTAL(109,D53:D58)</f>
        <v>54</v>
      </c>
      <c r="E59" s="10">
        <f t="shared" ref="E59:G59" si="10">SUBTOTAL(109,E53:E58)</f>
        <v>76</v>
      </c>
      <c r="F59" s="10">
        <f t="shared" si="10"/>
        <v>70</v>
      </c>
      <c r="G59" s="10">
        <f t="shared" si="10"/>
        <v>0</v>
      </c>
      <c r="H59" s="10">
        <f>SUBTOTAL(109,H53:H58)</f>
        <v>200</v>
      </c>
      <c r="I59" s="11">
        <f>H59/$H$59</f>
        <v>1</v>
      </c>
    </row>
    <row r="60" spans="3:9">
      <c r="C60" s="87"/>
      <c r="D60" s="87"/>
      <c r="E60" s="87"/>
      <c r="F60" s="87"/>
      <c r="G60" s="87"/>
      <c r="H60" s="87"/>
      <c r="I60" s="87"/>
    </row>
    <row r="61" spans="3:9">
      <c r="C61" s="22" t="s">
        <v>23</v>
      </c>
      <c r="D61" s="23" t="s">
        <v>0</v>
      </c>
      <c r="E61" s="23" t="s">
        <v>1</v>
      </c>
      <c r="F61" s="23" t="s">
        <v>2</v>
      </c>
      <c r="G61" s="23" t="s">
        <v>3</v>
      </c>
      <c r="H61" s="23" t="s">
        <v>4</v>
      </c>
      <c r="I61" s="23" t="s">
        <v>5</v>
      </c>
    </row>
    <row r="62" spans="3:9">
      <c r="C62" s="22" t="s">
        <v>11</v>
      </c>
      <c r="D62" s="23">
        <v>32</v>
      </c>
      <c r="E62" s="23">
        <v>53</v>
      </c>
      <c r="F62" s="23">
        <v>41</v>
      </c>
      <c r="G62" s="23"/>
      <c r="H62" s="23">
        <f>SUM(D62:G62)</f>
        <v>126</v>
      </c>
      <c r="I62" s="1">
        <f t="shared" ref="I62:I65" si="11">H62/$H$65</f>
        <v>0.78260869565217395</v>
      </c>
    </row>
    <row r="63" spans="3:9">
      <c r="C63" s="22" t="s">
        <v>12</v>
      </c>
      <c r="D63" s="23">
        <v>10</v>
      </c>
      <c r="E63" s="23">
        <v>11</v>
      </c>
      <c r="F63" s="23">
        <v>14</v>
      </c>
      <c r="G63" s="23"/>
      <c r="H63" s="23">
        <f t="shared" ref="H63:H64" si="12">SUM(D63:G63)</f>
        <v>35</v>
      </c>
      <c r="I63" s="1">
        <f t="shared" si="11"/>
        <v>0.21739130434782608</v>
      </c>
    </row>
    <row r="64" spans="3:9">
      <c r="C64" s="22" t="s">
        <v>13</v>
      </c>
      <c r="D64" s="23">
        <v>0</v>
      </c>
      <c r="E64" s="23">
        <v>0</v>
      </c>
      <c r="F64" s="23">
        <v>0</v>
      </c>
      <c r="G64" s="23"/>
      <c r="H64" s="23">
        <f t="shared" si="12"/>
        <v>0</v>
      </c>
      <c r="I64" s="1">
        <f t="shared" si="11"/>
        <v>0</v>
      </c>
    </row>
    <row r="65" spans="3:9">
      <c r="C65" s="9" t="s">
        <v>4</v>
      </c>
      <c r="D65" s="10">
        <f>SUM(D62:D64)</f>
        <v>42</v>
      </c>
      <c r="E65" s="10">
        <f t="shared" ref="E65:H65" si="13">SUM(E62:E64)</f>
        <v>64</v>
      </c>
      <c r="F65" s="10">
        <f t="shared" si="13"/>
        <v>55</v>
      </c>
      <c r="G65" s="10">
        <f t="shared" si="13"/>
        <v>0</v>
      </c>
      <c r="H65" s="10">
        <f t="shared" si="13"/>
        <v>161</v>
      </c>
      <c r="I65" s="11">
        <f t="shared" si="11"/>
        <v>1</v>
      </c>
    </row>
    <row r="66" spans="3:9">
      <c r="C66" s="77"/>
      <c r="D66" s="77"/>
      <c r="E66" s="77"/>
      <c r="F66" s="77"/>
      <c r="G66" s="77"/>
      <c r="H66" s="77"/>
      <c r="I66" s="77"/>
    </row>
    <row r="67" spans="3:9">
      <c r="C67" s="22" t="s">
        <v>24</v>
      </c>
      <c r="D67" s="23" t="s">
        <v>0</v>
      </c>
      <c r="E67" s="23" t="s">
        <v>1</v>
      </c>
      <c r="F67" s="23" t="s">
        <v>2</v>
      </c>
      <c r="G67" s="23" t="s">
        <v>3</v>
      </c>
      <c r="H67" s="23" t="s">
        <v>4</v>
      </c>
      <c r="I67" s="23" t="s">
        <v>5</v>
      </c>
    </row>
    <row r="68" spans="3:9">
      <c r="C68" s="22" t="s">
        <v>14</v>
      </c>
      <c r="D68" s="23">
        <v>0</v>
      </c>
      <c r="E68" s="23">
        <v>1</v>
      </c>
      <c r="F68" s="23">
        <v>2</v>
      </c>
      <c r="G68" s="51"/>
      <c r="H68" s="23">
        <f>SUM(Table1420243035[[#This Row],[Q1]:[Q4]])</f>
        <v>3</v>
      </c>
      <c r="I68" s="1">
        <f t="shared" ref="I68:I75" si="14">H68/$H$75</f>
        <v>1.8633540372670808E-2</v>
      </c>
    </row>
    <row r="69" spans="3:9">
      <c r="C69" s="22" t="s">
        <v>15</v>
      </c>
      <c r="D69" s="23">
        <v>20</v>
      </c>
      <c r="E69" s="23">
        <v>30</v>
      </c>
      <c r="F69" s="23">
        <v>26</v>
      </c>
      <c r="G69" s="51"/>
      <c r="H69" s="53">
        <f>SUM(Table1420243035[[#This Row],[Q1]:[Q4]])</f>
        <v>76</v>
      </c>
      <c r="I69" s="1">
        <f t="shared" si="14"/>
        <v>0.47204968944099379</v>
      </c>
    </row>
    <row r="70" spans="3:9">
      <c r="C70" s="22" t="s">
        <v>17</v>
      </c>
      <c r="D70" s="23">
        <v>1</v>
      </c>
      <c r="E70" s="23">
        <v>1</v>
      </c>
      <c r="F70" s="23">
        <v>2</v>
      </c>
      <c r="G70" s="51"/>
      <c r="H70" s="53">
        <f>SUM(Table1420243035[[#This Row],[Q1]:[Q4]])</f>
        <v>4</v>
      </c>
      <c r="I70" s="1">
        <f t="shared" si="14"/>
        <v>2.4844720496894408E-2</v>
      </c>
    </row>
    <row r="71" spans="3:9">
      <c r="C71" s="22" t="s">
        <v>16</v>
      </c>
      <c r="D71" s="23">
        <v>0</v>
      </c>
      <c r="E71" s="23">
        <v>0</v>
      </c>
      <c r="F71" s="23">
        <v>0</v>
      </c>
      <c r="G71" s="51"/>
      <c r="H71" s="53">
        <f>SUM(Table1420243035[[#This Row],[Q1]:[Q4]])</f>
        <v>0</v>
      </c>
      <c r="I71" s="1">
        <f t="shared" si="14"/>
        <v>0</v>
      </c>
    </row>
    <row r="72" spans="3:9">
      <c r="C72" s="38" t="s">
        <v>34</v>
      </c>
      <c r="D72" s="23">
        <v>0</v>
      </c>
      <c r="E72" s="23">
        <v>1</v>
      </c>
      <c r="F72" s="23">
        <v>1</v>
      </c>
      <c r="G72" s="51"/>
      <c r="H72" s="53">
        <f>SUM(Table1420243035[[#This Row],[Q1]:[Q4]])</f>
        <v>2</v>
      </c>
      <c r="I72" s="1">
        <f t="shared" si="14"/>
        <v>1.2422360248447204E-2</v>
      </c>
    </row>
    <row r="73" spans="3:9">
      <c r="C73" s="22" t="s">
        <v>44</v>
      </c>
      <c r="D73" s="23">
        <v>21</v>
      </c>
      <c r="E73" s="23">
        <v>31</v>
      </c>
      <c r="F73" s="23">
        <v>24</v>
      </c>
      <c r="G73" s="51"/>
      <c r="H73" s="53">
        <f>SUM(Table1420243035[[#This Row],[Q1]:[Q4]])</f>
        <v>76</v>
      </c>
      <c r="I73" s="26">
        <f t="shared" si="14"/>
        <v>0.47204968944099379</v>
      </c>
    </row>
    <row r="74" spans="3:9" s="38" customFormat="1">
      <c r="C74" s="38" t="s">
        <v>13</v>
      </c>
      <c r="D74" s="49">
        <v>0</v>
      </c>
      <c r="E74" s="49">
        <v>0</v>
      </c>
      <c r="F74" s="49">
        <v>0</v>
      </c>
      <c r="G74" s="51"/>
      <c r="H74" s="53">
        <f>SUM(Table1420243035[[#This Row],[Q1]:[Q4]])</f>
        <v>0</v>
      </c>
      <c r="I74" s="1">
        <f>H74/$H$75</f>
        <v>0</v>
      </c>
    </row>
    <row r="75" spans="3:9">
      <c r="C75" s="9" t="s">
        <v>4</v>
      </c>
      <c r="D75" s="10">
        <f>SUM(D68:D74)</f>
        <v>42</v>
      </c>
      <c r="E75" s="10">
        <f>SUM(E68:E74)</f>
        <v>64</v>
      </c>
      <c r="F75" s="10">
        <f>SUM(F68:F74)</f>
        <v>55</v>
      </c>
      <c r="G75" s="52">
        <f t="shared" ref="G75" si="15">SUM(G68:G74)</f>
        <v>0</v>
      </c>
      <c r="H75" s="10">
        <f>SUM(H68:H74)</f>
        <v>161</v>
      </c>
      <c r="I75" s="11">
        <f t="shared" si="14"/>
        <v>1</v>
      </c>
    </row>
    <row r="76" spans="3:9">
      <c r="C76" s="77"/>
      <c r="D76" s="77"/>
      <c r="E76" s="77"/>
      <c r="F76" s="77"/>
      <c r="G76" s="77"/>
      <c r="H76" s="77"/>
      <c r="I76" s="77"/>
    </row>
    <row r="77" spans="3:9">
      <c r="C77" s="18" t="s">
        <v>33</v>
      </c>
      <c r="D77" s="12" t="s">
        <v>0</v>
      </c>
      <c r="E77" s="12" t="s">
        <v>1</v>
      </c>
      <c r="F77" s="12" t="s">
        <v>2</v>
      </c>
      <c r="G77" s="12" t="s">
        <v>3</v>
      </c>
      <c r="H77" s="12" t="s">
        <v>4</v>
      </c>
      <c r="I77" s="12" t="s">
        <v>5</v>
      </c>
    </row>
    <row r="78" spans="3:9">
      <c r="C78" s="27" t="s">
        <v>37</v>
      </c>
      <c r="D78" s="28">
        <v>12</v>
      </c>
      <c r="E78" s="28">
        <v>21</v>
      </c>
      <c r="F78" s="28">
        <v>18</v>
      </c>
      <c r="G78" s="28"/>
      <c r="H78" s="28">
        <f>SUM(D78:G78)</f>
        <v>51</v>
      </c>
      <c r="I78" s="29">
        <f>H78/$H$82</f>
        <v>0.3923076923076923</v>
      </c>
    </row>
    <row r="79" spans="3:9">
      <c r="C79" s="30" t="s">
        <v>38</v>
      </c>
      <c r="D79" s="31">
        <v>3</v>
      </c>
      <c r="E79" s="31">
        <v>12</v>
      </c>
      <c r="F79" s="31">
        <v>6</v>
      </c>
      <c r="G79" s="31"/>
      <c r="H79" s="31">
        <f t="shared" ref="H79:H82" si="16">SUM(D79:G79)</f>
        <v>21</v>
      </c>
      <c r="I79" s="32">
        <f>H79/$H$82</f>
        <v>0.16153846153846155</v>
      </c>
    </row>
    <row r="80" spans="3:9">
      <c r="C80" s="27" t="s">
        <v>39</v>
      </c>
      <c r="D80" s="28">
        <v>6</v>
      </c>
      <c r="E80" s="28">
        <v>6</v>
      </c>
      <c r="F80" s="28">
        <v>3</v>
      </c>
      <c r="G80" s="28"/>
      <c r="H80" s="28">
        <f t="shared" si="16"/>
        <v>15</v>
      </c>
      <c r="I80" s="29">
        <f>H80/$H$82</f>
        <v>0.11538461538461539</v>
      </c>
    </row>
    <row r="81" spans="1:10">
      <c r="C81" s="33" t="s">
        <v>34</v>
      </c>
      <c r="D81" s="31">
        <v>16</v>
      </c>
      <c r="E81" s="31">
        <v>10</v>
      </c>
      <c r="F81" s="31">
        <v>17</v>
      </c>
      <c r="G81" s="31"/>
      <c r="H81" s="31">
        <f t="shared" si="16"/>
        <v>43</v>
      </c>
      <c r="I81" s="32">
        <f>H81/$H$82</f>
        <v>0.33076923076923076</v>
      </c>
    </row>
    <row r="82" spans="1:10" ht="15" customHeight="1">
      <c r="C82" s="34" t="s">
        <v>4</v>
      </c>
      <c r="D82" s="35">
        <f>SUM(D78:D81)</f>
        <v>37</v>
      </c>
      <c r="E82" s="35">
        <f>SUM(E78:E81)</f>
        <v>49</v>
      </c>
      <c r="F82" s="35">
        <f t="shared" ref="F82:G82" si="17">SUM(F78:F81)</f>
        <v>44</v>
      </c>
      <c r="G82" s="35">
        <f t="shared" si="17"/>
        <v>0</v>
      </c>
      <c r="H82" s="35">
        <f t="shared" si="16"/>
        <v>130</v>
      </c>
      <c r="I82" s="36">
        <f>H82/$H$82</f>
        <v>1</v>
      </c>
      <c r="J82" s="21"/>
    </row>
    <row r="83" spans="1:10" ht="15" customHeight="1">
      <c r="C83" s="78"/>
      <c r="D83" s="78"/>
      <c r="E83" s="78"/>
      <c r="F83" s="78"/>
      <c r="G83" s="78"/>
      <c r="H83" s="78"/>
      <c r="I83" s="78"/>
      <c r="J83" s="21"/>
    </row>
    <row r="84" spans="1:10" ht="62.25" customHeight="1">
      <c r="A84" s="24"/>
      <c r="B84" s="37"/>
      <c r="C84" s="79" t="s">
        <v>54</v>
      </c>
      <c r="D84" s="80"/>
      <c r="E84" s="80"/>
      <c r="F84" s="80"/>
      <c r="G84" s="80"/>
      <c r="H84" s="80"/>
      <c r="I84" s="81"/>
      <c r="J84" s="21"/>
    </row>
    <row r="85" spans="1:10">
      <c r="A85" s="82"/>
      <c r="B85" s="82"/>
      <c r="C85" s="83"/>
      <c r="D85" s="83"/>
      <c r="E85" s="83"/>
      <c r="F85" s="83"/>
      <c r="G85" s="83"/>
      <c r="H85" s="83"/>
      <c r="I85" s="83"/>
      <c r="J85" s="20"/>
    </row>
    <row r="86" spans="1:10" ht="15" customHeight="1">
      <c r="A86" s="89" t="s">
        <v>32</v>
      </c>
      <c r="B86" s="89"/>
      <c r="C86" s="89"/>
      <c r="D86" s="89"/>
      <c r="E86" s="89"/>
      <c r="F86" s="89"/>
      <c r="G86" s="89"/>
      <c r="H86" s="89"/>
      <c r="I86" s="89"/>
    </row>
    <row r="87" spans="1:10">
      <c r="A87" s="100" t="s">
        <v>35</v>
      </c>
      <c r="B87" s="103" t="s">
        <v>44</v>
      </c>
      <c r="C87" s="14" t="s">
        <v>36</v>
      </c>
      <c r="D87" s="13" t="s">
        <v>0</v>
      </c>
      <c r="E87" s="13" t="s">
        <v>1</v>
      </c>
      <c r="F87" s="13" t="s">
        <v>2</v>
      </c>
      <c r="G87" s="13" t="s">
        <v>3</v>
      </c>
      <c r="H87" s="13" t="s">
        <v>4</v>
      </c>
      <c r="I87" s="13" t="s">
        <v>5</v>
      </c>
    </row>
    <row r="88" spans="1:10">
      <c r="A88" s="101"/>
      <c r="B88" s="104"/>
      <c r="C88" s="22" t="s">
        <v>14</v>
      </c>
      <c r="D88" s="55">
        <v>0</v>
      </c>
      <c r="E88" s="57">
        <v>1</v>
      </c>
      <c r="F88" s="23">
        <v>1</v>
      </c>
      <c r="G88" s="23"/>
      <c r="H88" s="23">
        <f>SUM(D88:G88)</f>
        <v>2</v>
      </c>
      <c r="I88" s="1">
        <f t="shared" ref="I88:I95" si="18">H88/$H$95</f>
        <v>1.282051282051282E-2</v>
      </c>
    </row>
    <row r="89" spans="1:10">
      <c r="A89" s="101"/>
      <c r="B89" s="104"/>
      <c r="C89" s="22" t="s">
        <v>15</v>
      </c>
      <c r="D89" s="55">
        <v>19</v>
      </c>
      <c r="E89" s="57">
        <v>28</v>
      </c>
      <c r="F89" s="23">
        <v>27</v>
      </c>
      <c r="G89" s="23"/>
      <c r="H89" s="23">
        <f t="shared" ref="H89:H134" si="19">SUM(D89:G89)</f>
        <v>74</v>
      </c>
      <c r="I89" s="1">
        <f t="shared" si="18"/>
        <v>0.47435897435897434</v>
      </c>
    </row>
    <row r="90" spans="1:10">
      <c r="A90" s="101"/>
      <c r="B90" s="104"/>
      <c r="C90" s="22" t="s">
        <v>17</v>
      </c>
      <c r="D90" s="55">
        <v>1</v>
      </c>
      <c r="E90" s="57">
        <v>0</v>
      </c>
      <c r="F90" s="23">
        <v>2</v>
      </c>
      <c r="G90" s="23"/>
      <c r="H90" s="23">
        <f t="shared" si="19"/>
        <v>3</v>
      </c>
      <c r="I90" s="1">
        <f t="shared" si="18"/>
        <v>1.9230769230769232E-2</v>
      </c>
    </row>
    <row r="91" spans="1:10">
      <c r="A91" s="101"/>
      <c r="B91" s="104"/>
      <c r="C91" s="22" t="s">
        <v>16</v>
      </c>
      <c r="D91" s="55">
        <v>0</v>
      </c>
      <c r="E91" s="57">
        <v>0</v>
      </c>
      <c r="F91" s="23">
        <v>0</v>
      </c>
      <c r="G91" s="23"/>
      <c r="H91" s="23">
        <f t="shared" si="19"/>
        <v>0</v>
      </c>
      <c r="I91" s="1">
        <f t="shared" si="18"/>
        <v>0</v>
      </c>
    </row>
    <row r="92" spans="1:10">
      <c r="A92" s="101"/>
      <c r="B92" s="104"/>
      <c r="C92" s="38" t="s">
        <v>34</v>
      </c>
      <c r="D92" s="55">
        <v>0</v>
      </c>
      <c r="E92" s="57">
        <v>1</v>
      </c>
      <c r="F92" s="23">
        <v>1</v>
      </c>
      <c r="G92" s="23"/>
      <c r="H92" s="23">
        <f t="shared" si="19"/>
        <v>2</v>
      </c>
      <c r="I92" s="1">
        <f t="shared" si="18"/>
        <v>1.282051282051282E-2</v>
      </c>
    </row>
    <row r="93" spans="1:10">
      <c r="A93" s="101"/>
      <c r="B93" s="104"/>
      <c r="C93" s="22" t="s">
        <v>44</v>
      </c>
      <c r="D93" s="55">
        <v>26</v>
      </c>
      <c r="E93" s="57">
        <v>26</v>
      </c>
      <c r="F93" s="23">
        <v>23</v>
      </c>
      <c r="G93" s="23"/>
      <c r="H93" s="23">
        <f t="shared" si="19"/>
        <v>75</v>
      </c>
      <c r="I93" s="1">
        <f t="shared" si="18"/>
        <v>0.48076923076923078</v>
      </c>
    </row>
    <row r="94" spans="1:10" s="38" customFormat="1">
      <c r="A94" s="101"/>
      <c r="B94" s="104"/>
      <c r="C94" s="38" t="s">
        <v>13</v>
      </c>
      <c r="D94" s="55">
        <v>0</v>
      </c>
      <c r="E94" s="57">
        <v>0</v>
      </c>
      <c r="F94" s="49">
        <v>0</v>
      </c>
      <c r="G94" s="49"/>
      <c r="H94" s="53">
        <f t="shared" si="19"/>
        <v>0</v>
      </c>
      <c r="I94" s="1">
        <f>H94/$H$95</f>
        <v>0</v>
      </c>
    </row>
    <row r="95" spans="1:10">
      <c r="A95" s="101"/>
      <c r="B95" s="105"/>
      <c r="C95" s="15" t="s">
        <v>4</v>
      </c>
      <c r="D95" s="10">
        <f>SUBTOTAL(109,D88:D94)</f>
        <v>46</v>
      </c>
      <c r="E95" s="10">
        <f>SUBTOTAL(109,E88:E94)</f>
        <v>56</v>
      </c>
      <c r="F95" s="10">
        <f>SUBTOTAL(109,F88:F94)</f>
        <v>54</v>
      </c>
      <c r="G95" s="10">
        <f>SUM(G88:G94)</f>
        <v>0</v>
      </c>
      <c r="H95" s="10">
        <f t="shared" si="19"/>
        <v>156</v>
      </c>
      <c r="I95" s="11">
        <f t="shared" si="18"/>
        <v>1</v>
      </c>
    </row>
    <row r="96" spans="1:10">
      <c r="A96" s="101"/>
      <c r="B96" s="106" t="s">
        <v>17</v>
      </c>
      <c r="C96" s="22" t="s">
        <v>14</v>
      </c>
      <c r="D96" s="55">
        <v>0</v>
      </c>
      <c r="E96" s="57">
        <v>0</v>
      </c>
      <c r="F96" s="23">
        <v>0</v>
      </c>
      <c r="G96" s="23"/>
      <c r="H96" s="23">
        <f t="shared" si="19"/>
        <v>0</v>
      </c>
      <c r="I96" s="1">
        <f t="shared" ref="I96:I103" si="20">H96/$H$103</f>
        <v>0</v>
      </c>
    </row>
    <row r="97" spans="1:9">
      <c r="A97" s="101"/>
      <c r="B97" s="107"/>
      <c r="C97" s="22" t="s">
        <v>15</v>
      </c>
      <c r="D97" s="55">
        <v>1</v>
      </c>
      <c r="E97" s="57">
        <v>2</v>
      </c>
      <c r="F97" s="23">
        <v>3</v>
      </c>
      <c r="G97" s="23"/>
      <c r="H97" s="23">
        <f t="shared" si="19"/>
        <v>6</v>
      </c>
      <c r="I97" s="1">
        <f t="shared" si="20"/>
        <v>0.4</v>
      </c>
    </row>
    <row r="98" spans="1:9">
      <c r="A98" s="101"/>
      <c r="B98" s="107"/>
      <c r="C98" s="22" t="s">
        <v>17</v>
      </c>
      <c r="D98" s="55">
        <v>0</v>
      </c>
      <c r="E98" s="57">
        <v>0</v>
      </c>
      <c r="F98" s="23">
        <v>0</v>
      </c>
      <c r="G98" s="23"/>
      <c r="H98" s="23">
        <f t="shared" si="19"/>
        <v>0</v>
      </c>
      <c r="I98" s="1">
        <f t="shared" si="20"/>
        <v>0</v>
      </c>
    </row>
    <row r="99" spans="1:9">
      <c r="A99" s="101"/>
      <c r="B99" s="107"/>
      <c r="C99" s="22" t="s">
        <v>16</v>
      </c>
      <c r="D99" s="55">
        <v>0</v>
      </c>
      <c r="E99" s="57">
        <v>0</v>
      </c>
      <c r="F99" s="23">
        <v>0</v>
      </c>
      <c r="G99" s="23"/>
      <c r="H99" s="23">
        <f t="shared" si="19"/>
        <v>0</v>
      </c>
      <c r="I99" s="1">
        <f t="shared" si="20"/>
        <v>0</v>
      </c>
    </row>
    <row r="100" spans="1:9">
      <c r="A100" s="101"/>
      <c r="B100" s="107"/>
      <c r="C100" s="38" t="s">
        <v>34</v>
      </c>
      <c r="D100" s="55">
        <v>0</v>
      </c>
      <c r="E100" s="57">
        <v>0</v>
      </c>
      <c r="F100" s="23">
        <v>0</v>
      </c>
      <c r="G100" s="23"/>
      <c r="H100" s="23">
        <f t="shared" si="19"/>
        <v>0</v>
      </c>
      <c r="I100" s="1">
        <f t="shared" si="20"/>
        <v>0</v>
      </c>
    </row>
    <row r="101" spans="1:9">
      <c r="A101" s="101"/>
      <c r="B101" s="107"/>
      <c r="C101" s="22" t="s">
        <v>44</v>
      </c>
      <c r="D101" s="55">
        <v>2</v>
      </c>
      <c r="E101" s="57">
        <v>4</v>
      </c>
      <c r="F101" s="23">
        <v>3</v>
      </c>
      <c r="G101" s="53"/>
      <c r="H101" s="23">
        <f t="shared" si="19"/>
        <v>9</v>
      </c>
      <c r="I101" s="1">
        <f t="shared" si="20"/>
        <v>0.6</v>
      </c>
    </row>
    <row r="102" spans="1:9" s="38" customFormat="1">
      <c r="A102" s="101"/>
      <c r="B102" s="107"/>
      <c r="C102" s="38" t="s">
        <v>13</v>
      </c>
      <c r="D102" s="55">
        <v>0</v>
      </c>
      <c r="E102" s="57">
        <v>0</v>
      </c>
      <c r="F102" s="49">
        <v>0</v>
      </c>
      <c r="G102" s="53"/>
      <c r="H102" s="49">
        <f t="shared" si="19"/>
        <v>0</v>
      </c>
      <c r="I102" s="1">
        <f>H102/$H$103</f>
        <v>0</v>
      </c>
    </row>
    <row r="103" spans="1:9">
      <c r="A103" s="101"/>
      <c r="B103" s="108"/>
      <c r="C103" s="15" t="s">
        <v>4</v>
      </c>
      <c r="D103" s="10">
        <f>SUBTOTAL(109,D96:D102)</f>
        <v>3</v>
      </c>
      <c r="E103" s="10">
        <f>SUBTOTAL(109,E96:E102)</f>
        <v>6</v>
      </c>
      <c r="F103" s="10">
        <f>SUBTOTAL(109,F96:F102)</f>
        <v>6</v>
      </c>
      <c r="G103" s="10">
        <f t="shared" ref="G103:H103" si="21">SUBTOTAL(109,G96:G102)</f>
        <v>0</v>
      </c>
      <c r="H103" s="10">
        <f t="shared" si="21"/>
        <v>15</v>
      </c>
      <c r="I103" s="11">
        <f t="shared" si="20"/>
        <v>1</v>
      </c>
    </row>
    <row r="104" spans="1:9">
      <c r="A104" s="101"/>
      <c r="B104" s="106" t="s">
        <v>15</v>
      </c>
      <c r="C104" s="22" t="s">
        <v>14</v>
      </c>
      <c r="D104" s="55">
        <v>0</v>
      </c>
      <c r="E104" s="57">
        <v>0</v>
      </c>
      <c r="F104" s="23">
        <v>0</v>
      </c>
      <c r="G104" s="23"/>
      <c r="H104" s="23">
        <f t="shared" si="19"/>
        <v>0</v>
      </c>
      <c r="I104" s="1">
        <f t="shared" ref="I104:I111" si="22">H104/$H$111</f>
        <v>0</v>
      </c>
    </row>
    <row r="105" spans="1:9">
      <c r="A105" s="101"/>
      <c r="B105" s="107"/>
      <c r="C105" s="22" t="s">
        <v>15</v>
      </c>
      <c r="D105" s="55">
        <v>3</v>
      </c>
      <c r="E105" s="57">
        <v>4</v>
      </c>
      <c r="F105" s="23">
        <v>3</v>
      </c>
      <c r="G105" s="23"/>
      <c r="H105" s="23">
        <f t="shared" si="19"/>
        <v>10</v>
      </c>
      <c r="I105" s="1">
        <f t="shared" si="22"/>
        <v>0.45454545454545453</v>
      </c>
    </row>
    <row r="106" spans="1:9">
      <c r="A106" s="101"/>
      <c r="B106" s="107"/>
      <c r="C106" s="22" t="s">
        <v>17</v>
      </c>
      <c r="D106" s="55">
        <v>0</v>
      </c>
      <c r="E106" s="57">
        <v>1</v>
      </c>
      <c r="F106" s="23">
        <v>0</v>
      </c>
      <c r="G106" s="23"/>
      <c r="H106" s="23">
        <f t="shared" si="19"/>
        <v>1</v>
      </c>
      <c r="I106" s="1">
        <f t="shared" si="22"/>
        <v>4.5454545454545456E-2</v>
      </c>
    </row>
    <row r="107" spans="1:9">
      <c r="A107" s="101"/>
      <c r="B107" s="107"/>
      <c r="C107" s="22" t="s">
        <v>16</v>
      </c>
      <c r="D107" s="55">
        <v>0</v>
      </c>
      <c r="E107" s="57">
        <v>0</v>
      </c>
      <c r="F107" s="23">
        <v>0</v>
      </c>
      <c r="G107" s="23"/>
      <c r="H107" s="23">
        <f t="shared" si="19"/>
        <v>0</v>
      </c>
      <c r="I107" s="1">
        <f t="shared" si="22"/>
        <v>0</v>
      </c>
    </row>
    <row r="108" spans="1:9">
      <c r="A108" s="101"/>
      <c r="B108" s="107"/>
      <c r="C108" s="38" t="s">
        <v>34</v>
      </c>
      <c r="D108" s="55">
        <v>0</v>
      </c>
      <c r="E108" s="57">
        <v>0</v>
      </c>
      <c r="F108" s="23">
        <v>0</v>
      </c>
      <c r="G108" s="23"/>
      <c r="H108" s="23">
        <f t="shared" si="19"/>
        <v>0</v>
      </c>
      <c r="I108" s="1">
        <f t="shared" si="22"/>
        <v>0</v>
      </c>
    </row>
    <row r="109" spans="1:9">
      <c r="A109" s="101"/>
      <c r="B109" s="107"/>
      <c r="C109" s="22" t="s">
        <v>44</v>
      </c>
      <c r="D109" s="55">
        <v>0</v>
      </c>
      <c r="E109" s="57">
        <v>0</v>
      </c>
      <c r="F109" s="23">
        <v>5</v>
      </c>
      <c r="G109" s="23"/>
      <c r="H109" s="23">
        <f t="shared" si="19"/>
        <v>5</v>
      </c>
      <c r="I109" s="1">
        <f t="shared" si="22"/>
        <v>0.22727272727272727</v>
      </c>
    </row>
    <row r="110" spans="1:9" s="38" customFormat="1">
      <c r="A110" s="101"/>
      <c r="B110" s="107"/>
      <c r="C110" s="38" t="s">
        <v>13</v>
      </c>
      <c r="D110" s="55">
        <v>0</v>
      </c>
      <c r="E110" s="57">
        <v>6</v>
      </c>
      <c r="F110" s="49">
        <v>0</v>
      </c>
      <c r="G110" s="49"/>
      <c r="H110" s="49">
        <f t="shared" si="19"/>
        <v>6</v>
      </c>
      <c r="I110" s="1">
        <f>H110/$H$111</f>
        <v>0.27272727272727271</v>
      </c>
    </row>
    <row r="111" spans="1:9">
      <c r="A111" s="101"/>
      <c r="B111" s="108"/>
      <c r="C111" s="15" t="s">
        <v>4</v>
      </c>
      <c r="D111" s="10">
        <f>SUM(D104:D110)</f>
        <v>3</v>
      </c>
      <c r="E111" s="10">
        <f>SUM(E104:E110)</f>
        <v>11</v>
      </c>
      <c r="F111" s="10">
        <f>SUM(F104:F110)</f>
        <v>8</v>
      </c>
      <c r="G111" s="10">
        <f t="shared" ref="G111:H111" si="23">SUM(G104:G110)</f>
        <v>0</v>
      </c>
      <c r="H111" s="10">
        <f t="shared" si="23"/>
        <v>22</v>
      </c>
      <c r="I111" s="11">
        <f t="shared" si="22"/>
        <v>1</v>
      </c>
    </row>
    <row r="112" spans="1:9">
      <c r="A112" s="101"/>
      <c r="B112" s="106" t="s">
        <v>16</v>
      </c>
      <c r="C112" s="22" t="s">
        <v>14</v>
      </c>
      <c r="D112" s="55">
        <v>0</v>
      </c>
      <c r="E112" s="57">
        <v>0</v>
      </c>
      <c r="F112" s="49">
        <v>0</v>
      </c>
      <c r="G112" s="53"/>
      <c r="H112" s="23">
        <f t="shared" si="19"/>
        <v>0</v>
      </c>
      <c r="I112" s="1">
        <f t="shared" ref="I112:I119" si="24">H112/$H$119</f>
        <v>0</v>
      </c>
    </row>
    <row r="113" spans="1:9">
      <c r="A113" s="101"/>
      <c r="B113" s="107"/>
      <c r="C113" s="22" t="s">
        <v>15</v>
      </c>
      <c r="D113" s="55">
        <v>0</v>
      </c>
      <c r="E113" s="57">
        <v>0</v>
      </c>
      <c r="F113" s="49">
        <v>0</v>
      </c>
      <c r="G113" s="53"/>
      <c r="H113" s="23">
        <f t="shared" si="19"/>
        <v>0</v>
      </c>
      <c r="I113" s="1">
        <f t="shared" si="24"/>
        <v>0</v>
      </c>
    </row>
    <row r="114" spans="1:9">
      <c r="A114" s="101"/>
      <c r="B114" s="107"/>
      <c r="C114" s="22" t="s">
        <v>17</v>
      </c>
      <c r="D114" s="55">
        <v>0</v>
      </c>
      <c r="E114" s="57">
        <v>0</v>
      </c>
      <c r="F114" s="49">
        <v>0</v>
      </c>
      <c r="G114" s="53"/>
      <c r="H114" s="23">
        <f t="shared" si="19"/>
        <v>0</v>
      </c>
      <c r="I114" s="1">
        <f t="shared" si="24"/>
        <v>0</v>
      </c>
    </row>
    <row r="115" spans="1:9">
      <c r="A115" s="101"/>
      <c r="B115" s="107"/>
      <c r="C115" s="22" t="s">
        <v>16</v>
      </c>
      <c r="D115" s="55">
        <v>0</v>
      </c>
      <c r="E115" s="57">
        <v>0</v>
      </c>
      <c r="F115" s="49">
        <v>0</v>
      </c>
      <c r="G115" s="53"/>
      <c r="H115" s="23">
        <f t="shared" si="19"/>
        <v>0</v>
      </c>
      <c r="I115" s="1">
        <f t="shared" si="24"/>
        <v>0</v>
      </c>
    </row>
    <row r="116" spans="1:9">
      <c r="A116" s="101"/>
      <c r="B116" s="107"/>
      <c r="C116" s="38" t="s">
        <v>34</v>
      </c>
      <c r="D116" s="55">
        <v>0</v>
      </c>
      <c r="E116" s="57">
        <v>0</v>
      </c>
      <c r="F116" s="49">
        <v>0</v>
      </c>
      <c r="G116" s="53"/>
      <c r="H116" s="23">
        <f t="shared" si="19"/>
        <v>0</v>
      </c>
      <c r="I116" s="1">
        <f t="shared" si="24"/>
        <v>0</v>
      </c>
    </row>
    <row r="117" spans="1:9">
      <c r="A117" s="101"/>
      <c r="B117" s="107"/>
      <c r="C117" s="22" t="s">
        <v>44</v>
      </c>
      <c r="D117" s="55">
        <v>0</v>
      </c>
      <c r="E117" s="57">
        <v>2</v>
      </c>
      <c r="F117" s="49">
        <v>0</v>
      </c>
      <c r="G117" s="53"/>
      <c r="H117" s="23">
        <f t="shared" si="19"/>
        <v>2</v>
      </c>
      <c r="I117" s="1">
        <f t="shared" si="24"/>
        <v>1</v>
      </c>
    </row>
    <row r="118" spans="1:9" s="38" customFormat="1">
      <c r="A118" s="101"/>
      <c r="B118" s="107"/>
      <c r="C118" s="38" t="s">
        <v>13</v>
      </c>
      <c r="D118" s="55">
        <v>0</v>
      </c>
      <c r="E118" s="57">
        <v>0</v>
      </c>
      <c r="F118" s="49">
        <v>0</v>
      </c>
      <c r="G118" s="53"/>
      <c r="H118" s="49">
        <f t="shared" si="19"/>
        <v>0</v>
      </c>
      <c r="I118" s="1">
        <f>H118/$H$119</f>
        <v>0</v>
      </c>
    </row>
    <row r="119" spans="1:9">
      <c r="A119" s="101"/>
      <c r="B119" s="108"/>
      <c r="C119" s="15" t="s">
        <v>4</v>
      </c>
      <c r="D119" s="10">
        <f>SUM(D112:D118)</f>
        <v>0</v>
      </c>
      <c r="E119" s="10">
        <f>SUM(E112:E118)</f>
        <v>2</v>
      </c>
      <c r="F119" s="10">
        <f>SUM(F112:F118)</f>
        <v>0</v>
      </c>
      <c r="G119" s="10">
        <f t="shared" ref="G119:H119" si="25">SUM(G112:G118)</f>
        <v>0</v>
      </c>
      <c r="H119" s="10">
        <f t="shared" si="25"/>
        <v>2</v>
      </c>
      <c r="I119" s="11">
        <f t="shared" si="24"/>
        <v>1</v>
      </c>
    </row>
    <row r="120" spans="1:9">
      <c r="A120" s="101"/>
      <c r="B120" s="106" t="s">
        <v>14</v>
      </c>
      <c r="C120" s="22" t="s">
        <v>14</v>
      </c>
      <c r="D120" s="55">
        <v>0</v>
      </c>
      <c r="E120" s="57">
        <v>0</v>
      </c>
      <c r="F120" s="49">
        <v>0</v>
      </c>
      <c r="G120" s="53"/>
      <c r="H120" s="23">
        <f t="shared" si="19"/>
        <v>0</v>
      </c>
      <c r="I120" s="1">
        <f t="shared" ref="I120:I127" si="26">H120/$H$127</f>
        <v>0</v>
      </c>
    </row>
    <row r="121" spans="1:9">
      <c r="A121" s="101"/>
      <c r="B121" s="107"/>
      <c r="C121" s="22" t="s">
        <v>15</v>
      </c>
      <c r="D121" s="55">
        <v>0</v>
      </c>
      <c r="E121" s="57">
        <v>0</v>
      </c>
      <c r="F121" s="49">
        <v>1</v>
      </c>
      <c r="G121" s="53"/>
      <c r="H121" s="23">
        <f t="shared" si="19"/>
        <v>1</v>
      </c>
      <c r="I121" s="1">
        <f t="shared" si="26"/>
        <v>0.33333333333333331</v>
      </c>
    </row>
    <row r="122" spans="1:9">
      <c r="A122" s="101"/>
      <c r="B122" s="107"/>
      <c r="C122" s="22" t="s">
        <v>17</v>
      </c>
      <c r="D122" s="55">
        <v>0</v>
      </c>
      <c r="E122" s="57">
        <v>0</v>
      </c>
      <c r="F122" s="49">
        <v>0</v>
      </c>
      <c r="G122" s="53"/>
      <c r="H122" s="23">
        <f t="shared" si="19"/>
        <v>0</v>
      </c>
      <c r="I122" s="1">
        <f t="shared" si="26"/>
        <v>0</v>
      </c>
    </row>
    <row r="123" spans="1:9">
      <c r="A123" s="101"/>
      <c r="B123" s="107"/>
      <c r="C123" s="22" t="s">
        <v>16</v>
      </c>
      <c r="D123" s="55">
        <v>0</v>
      </c>
      <c r="E123" s="57">
        <v>0</v>
      </c>
      <c r="F123" s="49">
        <v>0</v>
      </c>
      <c r="G123" s="53"/>
      <c r="H123" s="23">
        <f t="shared" si="19"/>
        <v>0</v>
      </c>
      <c r="I123" s="1">
        <f t="shared" si="26"/>
        <v>0</v>
      </c>
    </row>
    <row r="124" spans="1:9">
      <c r="A124" s="101"/>
      <c r="B124" s="107"/>
      <c r="C124" s="38" t="s">
        <v>34</v>
      </c>
      <c r="D124" s="55">
        <v>0</v>
      </c>
      <c r="E124" s="57">
        <v>0</v>
      </c>
      <c r="F124" s="49">
        <v>0</v>
      </c>
      <c r="G124" s="53"/>
      <c r="H124" s="23">
        <f t="shared" si="19"/>
        <v>0</v>
      </c>
      <c r="I124" s="1">
        <f t="shared" si="26"/>
        <v>0</v>
      </c>
    </row>
    <row r="125" spans="1:9">
      <c r="A125" s="101"/>
      <c r="B125" s="107"/>
      <c r="C125" s="22" t="s">
        <v>44</v>
      </c>
      <c r="D125" s="55">
        <v>2</v>
      </c>
      <c r="E125" s="57">
        <v>0</v>
      </c>
      <c r="F125" s="49">
        <v>0</v>
      </c>
      <c r="G125" s="53"/>
      <c r="H125" s="23">
        <f t="shared" si="19"/>
        <v>2</v>
      </c>
      <c r="I125" s="1">
        <f t="shared" si="26"/>
        <v>0.66666666666666663</v>
      </c>
    </row>
    <row r="126" spans="1:9" s="38" customFormat="1">
      <c r="A126" s="101"/>
      <c r="B126" s="107"/>
      <c r="C126" s="38" t="s">
        <v>13</v>
      </c>
      <c r="D126" s="55">
        <v>0</v>
      </c>
      <c r="E126" s="57">
        <v>0</v>
      </c>
      <c r="F126" s="49">
        <v>0</v>
      </c>
      <c r="G126" s="53"/>
      <c r="H126" s="49">
        <f t="shared" si="19"/>
        <v>0</v>
      </c>
      <c r="I126" s="1">
        <f>H126/$H$127</f>
        <v>0</v>
      </c>
    </row>
    <row r="127" spans="1:9">
      <c r="A127" s="101"/>
      <c r="B127" s="108"/>
      <c r="C127" s="15" t="s">
        <v>4</v>
      </c>
      <c r="D127" s="10">
        <f>SUM(D120:D126)</f>
        <v>2</v>
      </c>
      <c r="E127" s="10">
        <f>SUM(E120:E126)</f>
        <v>0</v>
      </c>
      <c r="F127" s="10">
        <f>SUM(F120:F126)</f>
        <v>1</v>
      </c>
      <c r="G127" s="10">
        <f t="shared" ref="G127:H127" si="27">SUM(G120:G126)</f>
        <v>0</v>
      </c>
      <c r="H127" s="10">
        <f t="shared" si="27"/>
        <v>3</v>
      </c>
      <c r="I127" s="11">
        <f t="shared" si="26"/>
        <v>1</v>
      </c>
    </row>
    <row r="128" spans="1:9">
      <c r="A128" s="101"/>
      <c r="B128" s="106" t="s">
        <v>34</v>
      </c>
      <c r="C128" s="22" t="s">
        <v>14</v>
      </c>
      <c r="D128" s="55">
        <v>0</v>
      </c>
      <c r="E128" s="57">
        <v>0</v>
      </c>
      <c r="F128" s="49">
        <v>1</v>
      </c>
      <c r="G128" s="53"/>
      <c r="H128" s="23">
        <f t="shared" si="19"/>
        <v>1</v>
      </c>
      <c r="I128" s="1">
        <f t="shared" ref="I128:I135" si="28">H128/$H$135</f>
        <v>0.5</v>
      </c>
    </row>
    <row r="129" spans="1:9">
      <c r="A129" s="101"/>
      <c r="B129" s="107"/>
      <c r="C129" s="22" t="s">
        <v>15</v>
      </c>
      <c r="D129" s="55">
        <v>0</v>
      </c>
      <c r="E129" s="57">
        <v>1</v>
      </c>
      <c r="F129" s="49">
        <v>0</v>
      </c>
      <c r="G129" s="53"/>
      <c r="H129" s="23">
        <f t="shared" si="19"/>
        <v>1</v>
      </c>
      <c r="I129" s="1">
        <f t="shared" si="28"/>
        <v>0.5</v>
      </c>
    </row>
    <row r="130" spans="1:9">
      <c r="A130" s="101"/>
      <c r="B130" s="107"/>
      <c r="C130" s="22" t="s">
        <v>17</v>
      </c>
      <c r="D130" s="55">
        <v>0</v>
      </c>
      <c r="E130" s="57">
        <v>0</v>
      </c>
      <c r="F130" s="49">
        <v>0</v>
      </c>
      <c r="G130" s="53"/>
      <c r="H130" s="23">
        <f t="shared" si="19"/>
        <v>0</v>
      </c>
      <c r="I130" s="1">
        <f t="shared" si="28"/>
        <v>0</v>
      </c>
    </row>
    <row r="131" spans="1:9">
      <c r="A131" s="101"/>
      <c r="B131" s="107"/>
      <c r="C131" s="22" t="s">
        <v>16</v>
      </c>
      <c r="D131" s="55">
        <v>0</v>
      </c>
      <c r="E131" s="57">
        <v>0</v>
      </c>
      <c r="F131" s="49">
        <v>0</v>
      </c>
      <c r="G131" s="53"/>
      <c r="H131" s="23">
        <f t="shared" si="19"/>
        <v>0</v>
      </c>
      <c r="I131" s="1">
        <f t="shared" si="28"/>
        <v>0</v>
      </c>
    </row>
    <row r="132" spans="1:9">
      <c r="A132" s="101"/>
      <c r="B132" s="107"/>
      <c r="C132" s="38" t="s">
        <v>34</v>
      </c>
      <c r="D132" s="55">
        <v>0</v>
      </c>
      <c r="E132" s="57">
        <v>0</v>
      </c>
      <c r="F132" s="49">
        <v>0</v>
      </c>
      <c r="G132" s="53"/>
      <c r="H132" s="23">
        <f t="shared" si="19"/>
        <v>0</v>
      </c>
      <c r="I132" s="1">
        <f t="shared" si="28"/>
        <v>0</v>
      </c>
    </row>
    <row r="133" spans="1:9">
      <c r="A133" s="101"/>
      <c r="B133" s="107"/>
      <c r="C133" s="22" t="s">
        <v>44</v>
      </c>
      <c r="D133" s="55">
        <v>0</v>
      </c>
      <c r="E133" s="57">
        <v>0</v>
      </c>
      <c r="F133" s="49">
        <v>0</v>
      </c>
      <c r="G133" s="53"/>
      <c r="H133" s="23">
        <f t="shared" si="19"/>
        <v>0</v>
      </c>
      <c r="I133" s="1">
        <f t="shared" si="28"/>
        <v>0</v>
      </c>
    </row>
    <row r="134" spans="1:9" s="38" customFormat="1">
      <c r="A134" s="101"/>
      <c r="B134" s="107"/>
      <c r="C134" s="38" t="s">
        <v>13</v>
      </c>
      <c r="D134" s="55">
        <v>0</v>
      </c>
      <c r="E134" s="57">
        <v>0</v>
      </c>
      <c r="F134" s="49">
        <v>0</v>
      </c>
      <c r="G134" s="53"/>
      <c r="H134" s="49">
        <f t="shared" si="19"/>
        <v>0</v>
      </c>
      <c r="I134" s="1">
        <f>H134/$H$135</f>
        <v>0</v>
      </c>
    </row>
    <row r="135" spans="1:9">
      <c r="A135" s="102"/>
      <c r="B135" s="108"/>
      <c r="C135" s="15" t="s">
        <v>4</v>
      </c>
      <c r="D135" s="10">
        <f>SUM(D128:D134)</f>
        <v>0</v>
      </c>
      <c r="E135" s="10">
        <f>SUM(E128:E134)</f>
        <v>1</v>
      </c>
      <c r="F135" s="10">
        <f>SUM(F128:F134)</f>
        <v>1</v>
      </c>
      <c r="G135" s="10">
        <f t="shared" ref="G135:H135" si="29">SUM(G128:G134)</f>
        <v>0</v>
      </c>
      <c r="H135" s="10">
        <f t="shared" si="29"/>
        <v>2</v>
      </c>
      <c r="I135" s="11">
        <f t="shared" si="28"/>
        <v>1</v>
      </c>
    </row>
    <row r="136" spans="1:9">
      <c r="C136" s="77"/>
      <c r="D136" s="77"/>
      <c r="E136" s="77"/>
      <c r="F136" s="77"/>
      <c r="G136" s="77"/>
      <c r="H136" s="77"/>
      <c r="I136" s="77"/>
    </row>
    <row r="137" spans="1:9">
      <c r="C137" s="60" t="s">
        <v>41</v>
      </c>
      <c r="D137" s="61"/>
      <c r="E137" s="61"/>
      <c r="F137" s="61"/>
      <c r="G137" s="61"/>
      <c r="H137" s="61"/>
      <c r="I137" s="62"/>
    </row>
    <row r="138" spans="1:9">
      <c r="C138" s="93" t="s">
        <v>40</v>
      </c>
      <c r="D138" s="94"/>
      <c r="E138" s="94"/>
      <c r="F138" s="94"/>
      <c r="G138" s="94"/>
      <c r="H138" s="94"/>
      <c r="I138" s="95"/>
    </row>
    <row r="139" spans="1:9">
      <c r="C139" s="93" t="s">
        <v>42</v>
      </c>
      <c r="D139" s="94"/>
      <c r="E139" s="94"/>
      <c r="F139" s="94"/>
      <c r="G139" s="94"/>
      <c r="H139" s="94"/>
      <c r="I139" s="95"/>
    </row>
    <row r="140" spans="1:9">
      <c r="C140" s="96" t="s">
        <v>43</v>
      </c>
      <c r="D140" s="97"/>
      <c r="E140" s="97"/>
      <c r="F140" s="97"/>
      <c r="G140" s="97"/>
      <c r="H140" s="97"/>
      <c r="I140" s="98"/>
    </row>
    <row r="141" spans="1:9" ht="15.75" thickBot="1">
      <c r="C141" s="99"/>
      <c r="D141" s="99"/>
      <c r="E141" s="99"/>
      <c r="F141" s="99"/>
      <c r="G141" s="99"/>
      <c r="H141" s="99"/>
      <c r="I141" s="99"/>
    </row>
    <row r="142" spans="1:9" ht="49.5" customHeight="1" thickBot="1">
      <c r="C142" s="90" t="s">
        <v>59</v>
      </c>
      <c r="D142" s="91"/>
      <c r="E142" s="91"/>
      <c r="F142" s="91"/>
      <c r="G142" s="91"/>
      <c r="H142" s="91"/>
      <c r="I142" s="92"/>
    </row>
  </sheetData>
  <mergeCells count="31">
    <mergeCell ref="A86:I86"/>
    <mergeCell ref="C142:I142"/>
    <mergeCell ref="C136:I136"/>
    <mergeCell ref="C137:I137"/>
    <mergeCell ref="C138:I138"/>
    <mergeCell ref="C139:I139"/>
    <mergeCell ref="C140:I140"/>
    <mergeCell ref="C141:I141"/>
    <mergeCell ref="A87:A135"/>
    <mergeCell ref="B87:B95"/>
    <mergeCell ref="B96:B103"/>
    <mergeCell ref="B104:B111"/>
    <mergeCell ref="B112:B119"/>
    <mergeCell ref="B120:B127"/>
    <mergeCell ref="B128:B135"/>
    <mergeCell ref="C41:I41"/>
    <mergeCell ref="C46:I46"/>
    <mergeCell ref="C47:I50"/>
    <mergeCell ref="C60:I60"/>
    <mergeCell ref="C51:I51"/>
    <mergeCell ref="C66:I66"/>
    <mergeCell ref="C76:I76"/>
    <mergeCell ref="C83:I83"/>
    <mergeCell ref="C84:I84"/>
    <mergeCell ref="A85:I85"/>
    <mergeCell ref="C37:I40"/>
    <mergeCell ref="C1:I1"/>
    <mergeCell ref="C2:I2"/>
    <mergeCell ref="C3:I7"/>
    <mergeCell ref="C13:I13"/>
    <mergeCell ref="C26:I26"/>
  </mergeCells>
  <hyperlinks>
    <hyperlink ref="C138" r:id="rId1"/>
    <hyperlink ref="C139:I139" r:id="rId2" display="Use of Deadly Force"/>
  </hyperlinks>
  <pageMargins left="0.7" right="0.7" top="0.75" bottom="0.75" header="0.3" footer="0.3"/>
  <pageSetup orientation="portrait" r:id="rId3"/>
  <drawing r:id="rId4"/>
  <tableParts count="9">
    <tablePart r:id="rId5"/>
    <tablePart r:id="rId6"/>
    <tablePart r:id="rId7"/>
    <tablePart r:id="rId8"/>
    <tablePart r:id="rId9"/>
    <tablePart r:id="rId10"/>
    <tablePart r:id="rId11"/>
    <tablePart r:id="rId12"/>
    <tablePart r:id="rId1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2017-11-16T18:46:23Z</dcterms:modified>
</cp:coreProperties>
</file>