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F:\Fndocs\POLICE\CenturyPolicing\2020-1stQtr\"/>
    </mc:Choice>
  </mc:AlternateContent>
  <bookViews>
    <workbookView xWindow="360" yWindow="75" windowWidth="18195" windowHeight="10290"/>
  </bookViews>
  <sheets>
    <sheet name="Arrests" sheetId="1" r:id="rId1"/>
  </sheets>
  <calcPr calcId="162913"/>
</workbook>
</file>

<file path=xl/calcChain.xml><?xml version="1.0" encoding="utf-8"?>
<calcChain xmlns="http://schemas.openxmlformats.org/spreadsheetml/2006/main">
  <c r="E39" i="1" l="1"/>
  <c r="F56" i="1" l="1"/>
  <c r="D39" i="1" l="1"/>
  <c r="C39" i="1"/>
  <c r="B39" i="1"/>
  <c r="F29" i="1"/>
  <c r="F30" i="1"/>
  <c r="F31" i="1"/>
  <c r="F32" i="1"/>
  <c r="F33" i="1"/>
  <c r="F34" i="1"/>
  <c r="F35" i="1"/>
  <c r="F36" i="1"/>
  <c r="F37" i="1"/>
  <c r="F38" i="1"/>
  <c r="F28" i="1"/>
  <c r="F26" i="1"/>
  <c r="E55" i="1" l="1"/>
  <c r="D55" i="1"/>
  <c r="C55" i="1"/>
  <c r="B55" i="1"/>
  <c r="F54" i="1"/>
  <c r="F53" i="1"/>
  <c r="F52" i="1"/>
  <c r="F51" i="1"/>
  <c r="F50" i="1"/>
  <c r="F55" i="1" l="1"/>
  <c r="G56" i="1" s="1"/>
  <c r="F24" i="1"/>
  <c r="G53" i="1" l="1"/>
  <c r="G51" i="1"/>
  <c r="G54" i="1"/>
  <c r="G50" i="1"/>
  <c r="G52" i="1"/>
  <c r="F25" i="1"/>
  <c r="F23" i="1"/>
  <c r="F22" i="1"/>
  <c r="F21" i="1"/>
  <c r="F20" i="1"/>
  <c r="F19" i="1"/>
  <c r="F18" i="1"/>
  <c r="F17" i="1"/>
  <c r="F16" i="1"/>
  <c r="F15" i="1"/>
  <c r="F14" i="1"/>
  <c r="F13" i="1"/>
  <c r="F12" i="1"/>
  <c r="F11" i="1"/>
  <c r="F10" i="1"/>
  <c r="F9" i="1"/>
  <c r="F8" i="1"/>
  <c r="F7" i="1"/>
  <c r="F6" i="1"/>
  <c r="F5" i="1"/>
  <c r="F4" i="1"/>
  <c r="F3" i="1"/>
  <c r="F39" i="1" l="1"/>
  <c r="G12" i="1" s="1"/>
  <c r="G55" i="1"/>
  <c r="G21" i="1" l="1"/>
  <c r="G22" i="1"/>
  <c r="G19" i="1"/>
  <c r="G9" i="1"/>
  <c r="G6" i="1"/>
  <c r="G15" i="1"/>
  <c r="G20" i="1"/>
  <c r="G10" i="1"/>
  <c r="G4" i="1"/>
  <c r="G30" i="1"/>
  <c r="G32" i="1"/>
  <c r="G26" i="1"/>
  <c r="G33" i="1"/>
  <c r="G36" i="1"/>
  <c r="G35" i="1"/>
  <c r="G37" i="1"/>
  <c r="G31" i="1"/>
  <c r="G29" i="1"/>
  <c r="G38" i="1"/>
  <c r="G28" i="1"/>
  <c r="G34" i="1"/>
  <c r="G24" i="1"/>
  <c r="G11" i="1"/>
  <c r="G17" i="1"/>
  <c r="G16" i="1"/>
  <c r="G18" i="1"/>
  <c r="G5" i="1"/>
  <c r="G23" i="1"/>
  <c r="G7" i="1"/>
  <c r="G13" i="1"/>
  <c r="G8" i="1"/>
  <c r="G14" i="1"/>
  <c r="G25" i="1"/>
  <c r="G3" i="1"/>
  <c r="G39" i="1" l="1"/>
  <c r="F45" i="1" l="1"/>
  <c r="F46" i="1"/>
  <c r="F44" i="1"/>
  <c r="C47" i="1"/>
  <c r="D47" i="1"/>
  <c r="E47" i="1"/>
  <c r="B47" i="1"/>
  <c r="F47" i="1" l="1"/>
  <c r="G44" i="1" l="1"/>
  <c r="G46" i="1"/>
  <c r="G45" i="1"/>
  <c r="G47" i="1" l="1"/>
</calcChain>
</file>

<file path=xl/sharedStrings.xml><?xml version="1.0" encoding="utf-8"?>
<sst xmlns="http://schemas.openxmlformats.org/spreadsheetml/2006/main" count="80" uniqueCount="59">
  <si>
    <t>Sex</t>
  </si>
  <si>
    <t>Q1</t>
  </si>
  <si>
    <t>Q2</t>
  </si>
  <si>
    <t>Q3</t>
  </si>
  <si>
    <t>Q4</t>
  </si>
  <si>
    <t>Total</t>
  </si>
  <si>
    <t>Race</t>
  </si>
  <si>
    <t>Arson</t>
  </si>
  <si>
    <t>Bribery</t>
  </si>
  <si>
    <t>Burglary</t>
  </si>
  <si>
    <t>Damage to Property</t>
  </si>
  <si>
    <t>Embezzlement</t>
  </si>
  <si>
    <t>Extortion</t>
  </si>
  <si>
    <t>Motor Vehicle Theft</t>
  </si>
  <si>
    <t>Robbery</t>
  </si>
  <si>
    <t>Sex Offenses, Forcible</t>
  </si>
  <si>
    <t>Sex Offenses, Non-Forcible</t>
  </si>
  <si>
    <t>Counterfeiting/Forgery</t>
  </si>
  <si>
    <t>%</t>
  </si>
  <si>
    <t>Male</t>
  </si>
  <si>
    <t>Female</t>
  </si>
  <si>
    <t>Unknown</t>
  </si>
  <si>
    <t>Asian</t>
  </si>
  <si>
    <t>African-American</t>
  </si>
  <si>
    <t>Native American</t>
  </si>
  <si>
    <t>Hispanic</t>
  </si>
  <si>
    <t>* More than one charge may be connected to an arrest.</t>
  </si>
  <si>
    <t>Other</t>
  </si>
  <si>
    <t>Caucasian</t>
  </si>
  <si>
    <t>Kidnapping/Abduction</t>
  </si>
  <si>
    <t>**Weapon Law Violations include prohibiting the manufacture, sale, purchase, transportation, possession, concealment, or use of firearms, cutting instruments, explosives (including fireworks).  The number of offenses in this category does not represent “shots fired” calls for service.</t>
  </si>
  <si>
    <t>Disorderly Conduct</t>
  </si>
  <si>
    <t>All Other Offenses</t>
  </si>
  <si>
    <t>Group A Offenses</t>
  </si>
  <si>
    <t>Animal Cruelty</t>
  </si>
  <si>
    <t>Assault Offenses</t>
  </si>
  <si>
    <t>Drug/Narcotic Offenses</t>
  </si>
  <si>
    <t>Fraud Offenses</t>
  </si>
  <si>
    <t>Gambling Offenses</t>
  </si>
  <si>
    <t>Homicide Offenses</t>
  </si>
  <si>
    <t>Larceny/Theft Offenses</t>
  </si>
  <si>
    <t>Pornography/Obscene Material</t>
  </si>
  <si>
    <t>Prostitution Offenses</t>
  </si>
  <si>
    <t>Stolen Property Offenses</t>
  </si>
  <si>
    <t>Group B Offenses</t>
  </si>
  <si>
    <t>Bad Checks</t>
  </si>
  <si>
    <t>Curfew/Loitering/Vagrancy Violations</t>
  </si>
  <si>
    <t>Driving Under the Influence</t>
  </si>
  <si>
    <t>Drunkenness</t>
  </si>
  <si>
    <t>Family Offenses, Nonviolent</t>
  </si>
  <si>
    <t>Liquor Law Violations</t>
  </si>
  <si>
    <t>Peeping Tom</t>
  </si>
  <si>
    <t>Runaway</t>
  </si>
  <si>
    <t>Trespass of Real Property</t>
  </si>
  <si>
    <t>Human Trafficking Offenses</t>
  </si>
  <si>
    <t>Weapon Law Violations**</t>
  </si>
  <si>
    <t>IBR Arrest Charges</t>
  </si>
  <si>
    <t>**“Hispanic” is not a racial designator used for UCR/IBR crime reporting purposes. However, it is an ethnicity collected and tracked in MPD’s records management system, in addition to race. These arrest figures are based on that data.  Each arrested person with a Hispanic ethnicity will also have a race indicated (from the above options) and reflected in MPD’s crime reporting.</t>
  </si>
  <si>
    <t>Due to the dynamic nature of data, this information is a snapshot in time as of the creation of this report. The processing of additional records and corrections will be reflected in updates to existing and future sections of this report.   Data generated on: 4/6/2020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</si>
</sst>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7" x14ac:knownFonts="1">
    <font>
      <sz val="11"/>
      <color theme="1"/>
      <name val="Calibri"/>
      <family val="2"/>
      <scheme val="minor"/>
    </font>
    <font>
      <sz val="11"/>
      <color theme="1"/>
      <name val="Calibri"/>
      <family val="2"/>
      <scheme val="minor"/>
    </font>
    <font>
      <b/>
      <sz val="11"/>
      <color theme="1"/>
      <name val="Calibri"/>
      <family val="2"/>
      <scheme val="minor"/>
    </font>
    <font>
      <b/>
      <sz val="12"/>
      <color theme="0"/>
      <name val="Calibri"/>
      <family val="2"/>
      <scheme val="minor"/>
    </font>
    <font>
      <sz val="10"/>
      <color indexed="8"/>
      <name val="Arial"/>
      <family val="2"/>
    </font>
    <font>
      <sz val="11"/>
      <color theme="1"/>
      <name val="Calibri"/>
      <family val="2"/>
      <scheme val="minor"/>
    </font>
    <font>
      <sz val="11"/>
      <color theme="0"/>
      <name val="Calibri"/>
      <family val="2"/>
      <scheme val="minor"/>
    </font>
  </fonts>
  <fills count="4">
    <fill>
      <patternFill patternType="none"/>
    </fill>
    <fill>
      <patternFill patternType="gray125"/>
    </fill>
    <fill>
      <patternFill patternType="solid">
        <fgColor theme="1" tint="4.9989318521683403E-2"/>
        <bgColor indexed="64"/>
      </patternFill>
    </fill>
    <fill>
      <patternFill patternType="solid">
        <fgColor theme="5"/>
        <bgColor indexed="64"/>
      </patternFill>
    </fill>
  </fills>
  <borders count="15">
    <border>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9" fontId="1" fillId="0" borderId="0" applyFont="0" applyFill="0" applyBorder="0" applyAlignment="0" applyProtection="0"/>
    <xf numFmtId="0" fontId="4" fillId="0" borderId="0">
      <alignment vertical="top"/>
    </xf>
  </cellStyleXfs>
  <cellXfs count="36">
    <xf numFmtId="0" fontId="0" fillId="0" borderId="0" xfId="0"/>
    <xf numFmtId="0" fontId="0" fillId="0" borderId="0" xfId="0" applyAlignment="1">
      <alignment horizontal="center"/>
    </xf>
    <xf numFmtId="164" fontId="0" fillId="0" borderId="0" xfId="1" applyNumberFormat="1" applyFont="1" applyAlignment="1">
      <alignment horizontal="center"/>
    </xf>
    <xf numFmtId="0" fontId="0" fillId="0" borderId="1" xfId="0" applyBorder="1"/>
    <xf numFmtId="0" fontId="0" fillId="0" borderId="2" xfId="0" applyBorder="1" applyAlignment="1">
      <alignment horizontal="center"/>
    </xf>
    <xf numFmtId="0" fontId="0" fillId="0" borderId="3" xfId="0" applyBorder="1" applyAlignment="1">
      <alignment horizontal="center"/>
    </xf>
    <xf numFmtId="0" fontId="0" fillId="0" borderId="0" xfId="0" applyBorder="1"/>
    <xf numFmtId="0" fontId="2" fillId="0" borderId="4" xfId="0" applyFont="1" applyBorder="1"/>
    <xf numFmtId="0" fontId="2" fillId="0" borderId="5" xfId="0" applyFont="1" applyBorder="1" applyAlignment="1">
      <alignment horizontal="center"/>
    </xf>
    <xf numFmtId="164" fontId="2" fillId="0" borderId="6" xfId="1" applyNumberFormat="1" applyFont="1" applyBorder="1" applyAlignment="1">
      <alignment horizontal="center"/>
    </xf>
    <xf numFmtId="0" fontId="2" fillId="0" borderId="12" xfId="0" applyFont="1" applyBorder="1"/>
    <xf numFmtId="0" fontId="2" fillId="0" borderId="13" xfId="0" applyFont="1" applyBorder="1" applyAlignment="1">
      <alignment horizontal="center"/>
    </xf>
    <xf numFmtId="164" fontId="2" fillId="0" borderId="14" xfId="1" applyNumberFormat="1" applyFont="1" applyBorder="1" applyAlignment="1">
      <alignment horizontal="center"/>
    </xf>
    <xf numFmtId="0" fontId="0" fillId="0" borderId="0" xfId="0"/>
    <xf numFmtId="0" fontId="0" fillId="0" borderId="0" xfId="0" applyAlignment="1">
      <alignment horizontal="center"/>
    </xf>
    <xf numFmtId="0" fontId="0" fillId="0" borderId="0" xfId="0" applyAlignment="1">
      <alignment horizontal="center"/>
    </xf>
    <xf numFmtId="0" fontId="0" fillId="0" borderId="0" xfId="0" applyAlignment="1">
      <alignment horizontal="center"/>
    </xf>
    <xf numFmtId="164" fontId="5" fillId="0" borderId="0" xfId="1" applyNumberFormat="1" applyFont="1" applyBorder="1" applyAlignment="1">
      <alignment horizontal="center"/>
    </xf>
    <xf numFmtId="0" fontId="6" fillId="3" borderId="0" xfId="0" applyFont="1" applyFill="1"/>
    <xf numFmtId="0" fontId="6" fillId="3" borderId="0" xfId="0" applyFont="1" applyFill="1" applyAlignment="1">
      <alignment horizontal="center"/>
    </xf>
    <xf numFmtId="0" fontId="2" fillId="0" borderId="0" xfId="0" applyFont="1" applyBorder="1"/>
    <xf numFmtId="0" fontId="2" fillId="0" borderId="0" xfId="0" applyFont="1" applyBorder="1" applyAlignment="1">
      <alignment horizontal="center"/>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0" fillId="0" borderId="12" xfId="0" applyBorder="1" applyAlignment="1">
      <alignment horizontal="left" vertical="center" wrapText="1"/>
    </xf>
    <xf numFmtId="0" fontId="0" fillId="0" borderId="13" xfId="0" applyBorder="1" applyAlignment="1">
      <alignment horizontal="left" vertical="center" wrapText="1"/>
    </xf>
    <xf numFmtId="0" fontId="0" fillId="0" borderId="14" xfId="0" applyBorder="1" applyAlignment="1">
      <alignment horizontal="left" vertical="center" wrapText="1"/>
    </xf>
    <xf numFmtId="0" fontId="0" fillId="0" borderId="0" xfId="0" applyAlignment="1">
      <alignment horizontal="center"/>
    </xf>
    <xf numFmtId="0" fontId="3" fillId="2" borderId="7" xfId="0" applyFont="1" applyFill="1" applyBorder="1" applyAlignment="1">
      <alignment horizontal="center" vertical="center"/>
    </xf>
    <xf numFmtId="0" fontId="0" fillId="0" borderId="1" xfId="0" applyBorder="1"/>
    <xf numFmtId="0" fontId="0" fillId="0" borderId="2" xfId="0" applyBorder="1"/>
    <xf numFmtId="0" fontId="0" fillId="0" borderId="4" xfId="0" applyBorder="1"/>
    <xf numFmtId="0" fontId="0" fillId="0" borderId="5" xfId="0" applyBorder="1"/>
    <xf numFmtId="0" fontId="2" fillId="0" borderId="11" xfId="0" applyFont="1" applyBorder="1" applyAlignment="1">
      <alignment horizontal="center"/>
    </xf>
    <xf numFmtId="0" fontId="0" fillId="0" borderId="0" xfId="0" applyFont="1" applyBorder="1" applyAlignment="1">
      <alignment horizontal="center" vertical="center" wrapText="1"/>
    </xf>
  </cellXfs>
  <cellStyles count="3">
    <cellStyle name="Normal" xfId="0" builtinId="0"/>
    <cellStyle name="Normal 2" xfId="2"/>
    <cellStyle name="Percent" xfId="1" builtinId="5"/>
  </cellStyles>
  <dxfs count="23">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border outline="0">
        <top style="thin">
          <color indexed="64"/>
        </top>
        <bottom style="thin">
          <color indexed="64"/>
        </bottom>
      </border>
    </dxf>
    <dxf>
      <alignment horizontal="center" vertical="bottom" textRotation="0" wrapText="0" relativeIndent="0" justifyLastLine="0" shrinkToFit="0" readingOrder="0"/>
    </dxf>
    <dxf>
      <border outline="0">
        <bottom style="thin">
          <color indexed="64"/>
        </bottom>
      </border>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border outline="0">
        <top style="thin">
          <color indexed="64"/>
        </top>
        <bottom style="thin">
          <color indexed="64"/>
        </bottom>
      </border>
    </dxf>
    <dxf>
      <alignment horizontal="center" vertical="bottom" textRotation="0" wrapText="0" relativeIndent="0" justifyLastLine="0" shrinkToFit="0" readingOrder="0"/>
    </dxf>
    <dxf>
      <border outline="0">
        <bottom style="thin">
          <color indexed="64"/>
        </bottom>
      </border>
    </dxf>
    <dxf>
      <alignment horizontal="center" vertical="bottom" textRotation="0" wrapText="0" relativeIndent="0" justifyLastLine="0" shrinkToFit="0" readingOrder="0"/>
    </dxf>
    <dxf>
      <border outline="0">
        <top style="thin">
          <color indexed="64"/>
        </top>
        <bottom style="thin">
          <color indexed="64"/>
        </bottom>
      </border>
    </dxf>
    <dxf>
      <border outline="0">
        <bottom style="thin">
          <color indexed="64"/>
        </bottom>
      </border>
    </dxf>
    <dxf>
      <alignment horizontal="center" vertical="bottom" textRotation="0" wrapText="0" relativeIndent="0" justifyLastLine="0" shrinkToFit="0" readingOrder="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id="1" name="Table1" displayName="Table1" ref="A43:G47" totalsRowShown="0" headerRowDxfId="22" headerRowBorderDxfId="21" tableBorderDxfId="20">
  <tableColumns count="7">
    <tableColumn id="1" name="Sex"/>
    <tableColumn id="2" name="Q1"/>
    <tableColumn id="3" name="Q2"/>
    <tableColumn id="4" name="Q3"/>
    <tableColumn id="5" name="Q4"/>
    <tableColumn id="6" name="Total"/>
    <tableColumn id="7" name="%"/>
  </tableColumns>
  <tableStyleInfo name="TableStyleMedium9" showFirstColumn="0" showLastColumn="0" showRowStripes="1" showColumnStripes="0"/>
</table>
</file>

<file path=xl/tables/table2.xml><?xml version="1.0" encoding="utf-8"?>
<table xmlns="http://schemas.openxmlformats.org/spreadsheetml/2006/main" id="10" name="Table1611" displayName="Table1611" ref="A2:G39" totalsRowShown="0" headerRowDxfId="19" dataDxfId="17" headerRowBorderDxfId="18" tableBorderDxfId="16">
  <tableColumns count="7">
    <tableColumn id="1" name="Group A Offenses"/>
    <tableColumn id="2" name="Q1" dataDxfId="15"/>
    <tableColumn id="3" name="Q2" dataDxfId="14"/>
    <tableColumn id="4" name="Q3" dataDxfId="13"/>
    <tableColumn id="5" name="Q4" dataDxfId="12"/>
    <tableColumn id="6" name="Total" dataDxfId="11"/>
    <tableColumn id="7" name="%" dataDxfId="10" dataCellStyle="Percent"/>
  </tableColumns>
  <tableStyleInfo name="TableStyleMedium10" showFirstColumn="0" showLastColumn="0" showRowStripes="1" showColumnStripes="0"/>
</table>
</file>

<file path=xl/tables/table3.xml><?xml version="1.0" encoding="utf-8"?>
<table xmlns="http://schemas.openxmlformats.org/spreadsheetml/2006/main" id="11" name="Table21312" displayName="Table21312" ref="A49:G56" totalsRowShown="0" headerRowDxfId="9" dataDxfId="7" headerRowBorderDxfId="8" tableBorderDxfId="6">
  <tableColumns count="7">
    <tableColumn id="1" name="Race"/>
    <tableColumn id="2" name="Q1" dataDxfId="5"/>
    <tableColumn id="3" name="Q2" dataDxfId="4"/>
    <tableColumn id="4" name="Q3" dataDxfId="3"/>
    <tableColumn id="5" name="Q4" dataDxfId="2"/>
    <tableColumn id="6" name="Total" dataDxfId="1"/>
    <tableColumn id="7" name="%" dataDxfId="0" dataCellStyle="Percent"/>
  </tableColumns>
  <tableStyleInfo name="TableStyleMedium1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bin"/><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9"/>
  <sheetViews>
    <sheetView tabSelected="1" workbookViewId="0">
      <selection activeCell="B39" sqref="B39"/>
    </sheetView>
  </sheetViews>
  <sheetFormatPr defaultRowHeight="15" x14ac:dyDescent="0.25"/>
  <cols>
    <col min="1" max="1" width="35.28515625" bestFit="1" customWidth="1"/>
    <col min="2" max="6" width="9.140625" style="1"/>
  </cols>
  <sheetData>
    <row r="1" spans="1:7" ht="15" customHeight="1" thickBot="1" x14ac:dyDescent="0.3">
      <c r="A1" s="29" t="s">
        <v>56</v>
      </c>
      <c r="B1" s="29"/>
      <c r="C1" s="29"/>
      <c r="D1" s="29"/>
      <c r="E1" s="29"/>
      <c r="F1" s="29"/>
      <c r="G1" s="29"/>
    </row>
    <row r="2" spans="1:7" ht="15.75" thickTop="1" x14ac:dyDescent="0.25">
      <c r="A2" s="3" t="s">
        <v>33</v>
      </c>
      <c r="B2" s="4" t="s">
        <v>1</v>
      </c>
      <c r="C2" s="4" t="s">
        <v>2</v>
      </c>
      <c r="D2" s="4" t="s">
        <v>3</v>
      </c>
      <c r="E2" s="4" t="s">
        <v>4</v>
      </c>
      <c r="F2" s="4" t="s">
        <v>5</v>
      </c>
      <c r="G2" s="5" t="s">
        <v>18</v>
      </c>
    </row>
    <row r="3" spans="1:7" x14ac:dyDescent="0.25">
      <c r="A3" s="13" t="s">
        <v>34</v>
      </c>
      <c r="B3" s="14">
        <v>1</v>
      </c>
      <c r="C3" s="14"/>
      <c r="D3" s="14"/>
      <c r="E3" s="14"/>
      <c r="F3" s="14">
        <f t="shared" ref="F3:F26" si="0">SUM(B3:E3)</f>
        <v>1</v>
      </c>
      <c r="G3" s="2">
        <f t="shared" ref="G3:G26" si="1">F3/F$39</f>
        <v>3.1695721077654518E-4</v>
      </c>
    </row>
    <row r="4" spans="1:7" x14ac:dyDescent="0.25">
      <c r="A4" s="13" t="s">
        <v>7</v>
      </c>
      <c r="B4" s="14">
        <v>0</v>
      </c>
      <c r="C4" s="14"/>
      <c r="D4" s="14"/>
      <c r="E4" s="14"/>
      <c r="F4" s="14">
        <f t="shared" si="0"/>
        <v>0</v>
      </c>
      <c r="G4" s="2">
        <f t="shared" si="1"/>
        <v>0</v>
      </c>
    </row>
    <row r="5" spans="1:7" x14ac:dyDescent="0.25">
      <c r="A5" s="13" t="s">
        <v>35</v>
      </c>
      <c r="B5" s="16">
        <v>308</v>
      </c>
      <c r="C5" s="16"/>
      <c r="D5" s="16"/>
      <c r="E5" s="16"/>
      <c r="F5" s="16">
        <f t="shared" si="0"/>
        <v>308</v>
      </c>
      <c r="G5" s="2">
        <f t="shared" si="1"/>
        <v>9.7622820919175915E-2</v>
      </c>
    </row>
    <row r="6" spans="1:7" x14ac:dyDescent="0.25">
      <c r="A6" s="13" t="s">
        <v>8</v>
      </c>
      <c r="B6" s="16">
        <v>0</v>
      </c>
      <c r="C6" s="16"/>
      <c r="D6" s="16"/>
      <c r="E6" s="16"/>
      <c r="F6" s="16">
        <f t="shared" si="0"/>
        <v>0</v>
      </c>
      <c r="G6" s="2">
        <f t="shared" si="1"/>
        <v>0</v>
      </c>
    </row>
    <row r="7" spans="1:7" x14ac:dyDescent="0.25">
      <c r="A7" s="13" t="s">
        <v>9</v>
      </c>
      <c r="B7" s="16">
        <v>22</v>
      </c>
      <c r="C7" s="16"/>
      <c r="D7" s="16"/>
      <c r="E7" s="16"/>
      <c r="F7" s="16">
        <f t="shared" si="0"/>
        <v>22</v>
      </c>
      <c r="G7" s="2">
        <f t="shared" si="1"/>
        <v>6.9730586370839939E-3</v>
      </c>
    </row>
    <row r="8" spans="1:7" x14ac:dyDescent="0.25">
      <c r="A8" s="13" t="s">
        <v>17</v>
      </c>
      <c r="B8" s="16">
        <v>6</v>
      </c>
      <c r="C8" s="16"/>
      <c r="D8" s="16"/>
      <c r="E8" s="16"/>
      <c r="F8" s="16">
        <f t="shared" si="0"/>
        <v>6</v>
      </c>
      <c r="G8" s="2">
        <f t="shared" si="1"/>
        <v>1.9017432646592711E-3</v>
      </c>
    </row>
    <row r="9" spans="1:7" x14ac:dyDescent="0.25">
      <c r="A9" s="13" t="s">
        <v>10</v>
      </c>
      <c r="B9" s="16">
        <v>117</v>
      </c>
      <c r="C9" s="16"/>
      <c r="D9" s="16"/>
      <c r="E9" s="16"/>
      <c r="F9" s="16">
        <f t="shared" si="0"/>
        <v>117</v>
      </c>
      <c r="G9" s="2">
        <f t="shared" si="1"/>
        <v>3.7083993660855782E-2</v>
      </c>
    </row>
    <row r="10" spans="1:7" x14ac:dyDescent="0.25">
      <c r="A10" s="13" t="s">
        <v>36</v>
      </c>
      <c r="B10" s="16">
        <v>235</v>
      </c>
      <c r="C10" s="16"/>
      <c r="D10" s="16"/>
      <c r="E10" s="16"/>
      <c r="F10" s="16">
        <f t="shared" si="0"/>
        <v>235</v>
      </c>
      <c r="G10" s="2">
        <f t="shared" si="1"/>
        <v>7.448494453248812E-2</v>
      </c>
    </row>
    <row r="11" spans="1:7" x14ac:dyDescent="0.25">
      <c r="A11" s="13" t="s">
        <v>11</v>
      </c>
      <c r="B11" s="16">
        <v>4</v>
      </c>
      <c r="C11" s="16"/>
      <c r="D11" s="16"/>
      <c r="E11" s="16"/>
      <c r="F11" s="16">
        <f t="shared" si="0"/>
        <v>4</v>
      </c>
      <c r="G11" s="2">
        <f t="shared" si="1"/>
        <v>1.2678288431061807E-3</v>
      </c>
    </row>
    <row r="12" spans="1:7" x14ac:dyDescent="0.25">
      <c r="A12" s="13" t="s">
        <v>12</v>
      </c>
      <c r="B12" s="16">
        <v>1</v>
      </c>
      <c r="C12" s="16"/>
      <c r="D12" s="16"/>
      <c r="E12" s="16"/>
      <c r="F12" s="16">
        <f t="shared" si="0"/>
        <v>1</v>
      </c>
      <c r="G12" s="2">
        <f t="shared" si="1"/>
        <v>3.1695721077654518E-4</v>
      </c>
    </row>
    <row r="13" spans="1:7" x14ac:dyDescent="0.25">
      <c r="A13" s="13" t="s">
        <v>37</v>
      </c>
      <c r="B13" s="16">
        <v>24</v>
      </c>
      <c r="C13" s="16"/>
      <c r="D13" s="16"/>
      <c r="E13" s="16"/>
      <c r="F13" s="16">
        <f t="shared" si="0"/>
        <v>24</v>
      </c>
      <c r="G13" s="2">
        <f t="shared" si="1"/>
        <v>7.6069730586370843E-3</v>
      </c>
    </row>
    <row r="14" spans="1:7" x14ac:dyDescent="0.25">
      <c r="A14" s="13" t="s">
        <v>38</v>
      </c>
      <c r="B14" s="16">
        <v>0</v>
      </c>
      <c r="C14" s="16"/>
      <c r="D14" s="16"/>
      <c r="E14" s="16"/>
      <c r="F14" s="16">
        <f t="shared" si="0"/>
        <v>0</v>
      </c>
      <c r="G14" s="2">
        <f t="shared" si="1"/>
        <v>0</v>
      </c>
    </row>
    <row r="15" spans="1:7" x14ac:dyDescent="0.25">
      <c r="A15" s="13" t="s">
        <v>39</v>
      </c>
      <c r="B15" s="16">
        <v>0</v>
      </c>
      <c r="C15" s="16"/>
      <c r="D15" s="16"/>
      <c r="E15" s="16"/>
      <c r="F15" s="16">
        <f t="shared" si="0"/>
        <v>0</v>
      </c>
      <c r="G15" s="2">
        <f t="shared" si="1"/>
        <v>0</v>
      </c>
    </row>
    <row r="16" spans="1:7" x14ac:dyDescent="0.25">
      <c r="A16" s="13" t="s">
        <v>54</v>
      </c>
      <c r="B16" s="16">
        <v>0</v>
      </c>
      <c r="C16" s="16"/>
      <c r="D16" s="16"/>
      <c r="E16" s="16"/>
      <c r="F16" s="16">
        <f t="shared" si="0"/>
        <v>0</v>
      </c>
      <c r="G16" s="2">
        <f t="shared" si="1"/>
        <v>0</v>
      </c>
    </row>
    <row r="17" spans="1:8" x14ac:dyDescent="0.25">
      <c r="A17" s="13" t="s">
        <v>29</v>
      </c>
      <c r="B17" s="16">
        <v>13</v>
      </c>
      <c r="C17" s="16"/>
      <c r="D17" s="16"/>
      <c r="E17" s="16"/>
      <c r="F17" s="16">
        <f t="shared" si="0"/>
        <v>13</v>
      </c>
      <c r="G17" s="2">
        <f t="shared" si="1"/>
        <v>4.1204437400950873E-3</v>
      </c>
    </row>
    <row r="18" spans="1:8" x14ac:dyDescent="0.25">
      <c r="A18" s="13" t="s">
        <v>40</v>
      </c>
      <c r="B18" s="16">
        <v>233</v>
      </c>
      <c r="C18" s="16"/>
      <c r="D18" s="16"/>
      <c r="E18" s="16"/>
      <c r="F18" s="16">
        <f t="shared" si="0"/>
        <v>233</v>
      </c>
      <c r="G18" s="2">
        <f t="shared" si="1"/>
        <v>7.3851030110935023E-2</v>
      </c>
    </row>
    <row r="19" spans="1:8" x14ac:dyDescent="0.25">
      <c r="A19" s="13" t="s">
        <v>13</v>
      </c>
      <c r="B19" s="16">
        <v>63</v>
      </c>
      <c r="C19" s="16"/>
      <c r="D19" s="16"/>
      <c r="E19" s="16"/>
      <c r="F19" s="16">
        <f t="shared" si="0"/>
        <v>63</v>
      </c>
      <c r="G19" s="2">
        <f t="shared" si="1"/>
        <v>1.9968304278922346E-2</v>
      </c>
    </row>
    <row r="20" spans="1:8" x14ac:dyDescent="0.25">
      <c r="A20" s="13" t="s">
        <v>41</v>
      </c>
      <c r="B20" s="16">
        <v>2</v>
      </c>
      <c r="C20" s="16"/>
      <c r="D20" s="16"/>
      <c r="E20" s="16"/>
      <c r="F20" s="16">
        <f t="shared" si="0"/>
        <v>2</v>
      </c>
      <c r="G20" s="2">
        <f t="shared" si="1"/>
        <v>6.3391442155309036E-4</v>
      </c>
    </row>
    <row r="21" spans="1:8" x14ac:dyDescent="0.25">
      <c r="A21" s="13" t="s">
        <v>42</v>
      </c>
      <c r="B21" s="16">
        <v>4</v>
      </c>
      <c r="C21" s="16"/>
      <c r="D21" s="16"/>
      <c r="E21" s="16"/>
      <c r="F21" s="16">
        <f t="shared" si="0"/>
        <v>4</v>
      </c>
      <c r="G21" s="2">
        <f t="shared" si="1"/>
        <v>1.2678288431061807E-3</v>
      </c>
    </row>
    <row r="22" spans="1:8" x14ac:dyDescent="0.25">
      <c r="A22" s="13" t="s">
        <v>14</v>
      </c>
      <c r="B22" s="16">
        <v>30</v>
      </c>
      <c r="C22" s="16"/>
      <c r="D22" s="16"/>
      <c r="E22" s="16"/>
      <c r="F22" s="16">
        <f t="shared" si="0"/>
        <v>30</v>
      </c>
      <c r="G22" s="2">
        <f t="shared" si="1"/>
        <v>9.5087163232963554E-3</v>
      </c>
    </row>
    <row r="23" spans="1:8" x14ac:dyDescent="0.25">
      <c r="A23" s="13" t="s">
        <v>15</v>
      </c>
      <c r="B23" s="16">
        <v>24</v>
      </c>
      <c r="C23" s="16"/>
      <c r="D23" s="16"/>
      <c r="E23" s="16"/>
      <c r="F23" s="16">
        <f t="shared" si="0"/>
        <v>24</v>
      </c>
      <c r="G23" s="2">
        <f t="shared" si="1"/>
        <v>7.6069730586370843E-3</v>
      </c>
    </row>
    <row r="24" spans="1:8" x14ac:dyDescent="0.25">
      <c r="A24" s="13" t="s">
        <v>16</v>
      </c>
      <c r="B24" s="16">
        <v>0</v>
      </c>
      <c r="C24" s="16"/>
      <c r="D24" s="16"/>
      <c r="E24" s="16"/>
      <c r="F24" s="16">
        <f t="shared" si="0"/>
        <v>0</v>
      </c>
      <c r="G24" s="2">
        <f t="shared" si="1"/>
        <v>0</v>
      </c>
    </row>
    <row r="25" spans="1:8" x14ac:dyDescent="0.25">
      <c r="A25" s="13" t="s">
        <v>43</v>
      </c>
      <c r="B25" s="16">
        <v>6</v>
      </c>
      <c r="C25" s="16"/>
      <c r="D25" s="16"/>
      <c r="E25" s="16"/>
      <c r="F25" s="16">
        <f t="shared" si="0"/>
        <v>6</v>
      </c>
      <c r="G25" s="2">
        <f t="shared" si="1"/>
        <v>1.9017432646592711E-3</v>
      </c>
    </row>
    <row r="26" spans="1:8" x14ac:dyDescent="0.25">
      <c r="A26" s="13" t="s">
        <v>55</v>
      </c>
      <c r="B26" s="16">
        <v>38</v>
      </c>
      <c r="C26" s="16"/>
      <c r="D26" s="16"/>
      <c r="E26" s="16"/>
      <c r="F26" s="16">
        <f t="shared" si="0"/>
        <v>38</v>
      </c>
      <c r="G26" s="2">
        <f t="shared" si="1"/>
        <v>1.2044374009508717E-2</v>
      </c>
    </row>
    <row r="27" spans="1:8" x14ac:dyDescent="0.25">
      <c r="A27" s="18" t="s">
        <v>44</v>
      </c>
      <c r="B27" s="19" t="s">
        <v>1</v>
      </c>
      <c r="C27" s="19" t="s">
        <v>2</v>
      </c>
      <c r="D27" s="19" t="s">
        <v>3</v>
      </c>
      <c r="E27" s="19" t="s">
        <v>4</v>
      </c>
      <c r="F27" s="19" t="s">
        <v>5</v>
      </c>
      <c r="G27" s="19" t="s">
        <v>18</v>
      </c>
      <c r="H27" s="6"/>
    </row>
    <row r="28" spans="1:8" x14ac:dyDescent="0.25">
      <c r="A28" s="13" t="s">
        <v>45</v>
      </c>
      <c r="B28" s="16">
        <v>1</v>
      </c>
      <c r="C28" s="16"/>
      <c r="D28" s="16"/>
      <c r="E28" s="16"/>
      <c r="F28" s="16">
        <f t="shared" ref="F28:F39" si="2">SUM(B28:E28)</f>
        <v>1</v>
      </c>
      <c r="G28" s="2">
        <f t="shared" ref="G28:G38" si="3">F28/F$39</f>
        <v>3.1695721077654518E-4</v>
      </c>
    </row>
    <row r="29" spans="1:8" x14ac:dyDescent="0.25">
      <c r="A29" s="13" t="s">
        <v>46</v>
      </c>
      <c r="B29" s="16">
        <v>11</v>
      </c>
      <c r="C29" s="16"/>
      <c r="D29" s="16"/>
      <c r="E29" s="16"/>
      <c r="F29" s="16">
        <f t="shared" si="2"/>
        <v>11</v>
      </c>
      <c r="G29" s="2">
        <f t="shared" si="3"/>
        <v>3.486529318541997E-3</v>
      </c>
    </row>
    <row r="30" spans="1:8" x14ac:dyDescent="0.25">
      <c r="A30" s="13" t="s">
        <v>31</v>
      </c>
      <c r="B30" s="16">
        <v>642</v>
      </c>
      <c r="C30" s="16"/>
      <c r="D30" s="16"/>
      <c r="E30" s="16"/>
      <c r="F30" s="16">
        <f t="shared" si="2"/>
        <v>642</v>
      </c>
      <c r="G30" s="2">
        <f t="shared" si="3"/>
        <v>0.203486529318542</v>
      </c>
    </row>
    <row r="31" spans="1:8" x14ac:dyDescent="0.25">
      <c r="A31" s="13" t="s">
        <v>47</v>
      </c>
      <c r="B31" s="16">
        <v>132</v>
      </c>
      <c r="C31" s="16"/>
      <c r="D31" s="16"/>
      <c r="E31" s="16"/>
      <c r="F31" s="16">
        <f t="shared" si="2"/>
        <v>132</v>
      </c>
      <c r="G31" s="2">
        <f t="shared" si="3"/>
        <v>4.1838351822503964E-2</v>
      </c>
    </row>
    <row r="32" spans="1:8" x14ac:dyDescent="0.25">
      <c r="A32" s="13" t="s">
        <v>48</v>
      </c>
      <c r="B32" s="16">
        <v>0</v>
      </c>
      <c r="C32" s="16"/>
      <c r="D32" s="16"/>
      <c r="E32" s="16"/>
      <c r="F32" s="16">
        <f t="shared" si="2"/>
        <v>0</v>
      </c>
      <c r="G32" s="2">
        <f t="shared" si="3"/>
        <v>0</v>
      </c>
    </row>
    <row r="33" spans="1:7" x14ac:dyDescent="0.25">
      <c r="A33" s="13" t="s">
        <v>49</v>
      </c>
      <c r="B33" s="16">
        <v>13</v>
      </c>
      <c r="C33" s="16"/>
      <c r="D33" s="16"/>
      <c r="E33" s="16"/>
      <c r="F33" s="16">
        <f t="shared" si="2"/>
        <v>13</v>
      </c>
      <c r="G33" s="2">
        <f t="shared" si="3"/>
        <v>4.1204437400950873E-3</v>
      </c>
    </row>
    <row r="34" spans="1:7" x14ac:dyDescent="0.25">
      <c r="A34" s="13" t="s">
        <v>50</v>
      </c>
      <c r="B34" s="16">
        <v>91</v>
      </c>
      <c r="C34" s="16"/>
      <c r="D34" s="16"/>
      <c r="E34" s="16"/>
      <c r="F34" s="16">
        <f t="shared" si="2"/>
        <v>91</v>
      </c>
      <c r="G34" s="2">
        <f t="shared" si="3"/>
        <v>2.8843106180665611E-2</v>
      </c>
    </row>
    <row r="35" spans="1:7" x14ac:dyDescent="0.25">
      <c r="A35" s="13" t="s">
        <v>51</v>
      </c>
      <c r="B35" s="16">
        <v>0</v>
      </c>
      <c r="C35" s="16"/>
      <c r="D35" s="16"/>
      <c r="E35" s="16"/>
      <c r="F35" s="16">
        <f t="shared" si="2"/>
        <v>0</v>
      </c>
      <c r="G35" s="2">
        <f t="shared" si="3"/>
        <v>0</v>
      </c>
    </row>
    <row r="36" spans="1:7" x14ac:dyDescent="0.25">
      <c r="A36" s="13" t="s">
        <v>52</v>
      </c>
      <c r="B36" s="16">
        <v>0</v>
      </c>
      <c r="C36" s="16"/>
      <c r="D36" s="16"/>
      <c r="E36" s="16"/>
      <c r="F36" s="16">
        <f t="shared" si="2"/>
        <v>0</v>
      </c>
      <c r="G36" s="2">
        <f t="shared" si="3"/>
        <v>0</v>
      </c>
    </row>
    <row r="37" spans="1:7" x14ac:dyDescent="0.25">
      <c r="A37" s="13" t="s">
        <v>53</v>
      </c>
      <c r="B37" s="16">
        <v>165</v>
      </c>
      <c r="C37" s="16"/>
      <c r="D37" s="16"/>
      <c r="E37" s="16"/>
      <c r="F37" s="16">
        <f t="shared" si="2"/>
        <v>165</v>
      </c>
      <c r="G37" s="2">
        <f t="shared" si="3"/>
        <v>5.2297939778129951E-2</v>
      </c>
    </row>
    <row r="38" spans="1:7" x14ac:dyDescent="0.25">
      <c r="A38" s="13" t="s">
        <v>32</v>
      </c>
      <c r="B38" s="16">
        <v>969</v>
      </c>
      <c r="C38" s="16"/>
      <c r="D38" s="16"/>
      <c r="E38" s="16"/>
      <c r="F38" s="16">
        <f t="shared" si="2"/>
        <v>969</v>
      </c>
      <c r="G38" s="2">
        <f t="shared" si="3"/>
        <v>0.30713153724247227</v>
      </c>
    </row>
    <row r="39" spans="1:7" x14ac:dyDescent="0.25">
      <c r="A39" s="7" t="s">
        <v>5</v>
      </c>
      <c r="B39" s="8">
        <f>SUM(B3:B26,B28:B38)</f>
        <v>3155</v>
      </c>
      <c r="C39" s="8">
        <f>SUM(C3:C26,C28:C38)</f>
        <v>0</v>
      </c>
      <c r="D39" s="8">
        <f>SUM(D3:D26,D28:D38)</f>
        <v>0</v>
      </c>
      <c r="E39" s="8">
        <f>SUM(E3:E26,E28:E38)</f>
        <v>0</v>
      </c>
      <c r="F39" s="8">
        <f t="shared" si="2"/>
        <v>3155</v>
      </c>
      <c r="G39" s="9">
        <f>SUBTOTAL(109,G3:G26,G28:G38)</f>
        <v>1</v>
      </c>
    </row>
    <row r="40" spans="1:7" x14ac:dyDescent="0.25">
      <c r="A40" s="30" t="s">
        <v>26</v>
      </c>
      <c r="B40" s="31"/>
      <c r="C40" s="31"/>
      <c r="D40" s="31"/>
      <c r="E40" s="31"/>
      <c r="F40" s="31"/>
      <c r="G40" s="31"/>
    </row>
    <row r="41" spans="1:7" ht="44.25" customHeight="1" x14ac:dyDescent="0.25">
      <c r="A41" s="25" t="s">
        <v>30</v>
      </c>
      <c r="B41" s="26"/>
      <c r="C41" s="26"/>
      <c r="D41" s="26"/>
      <c r="E41" s="26"/>
      <c r="F41" s="26"/>
      <c r="G41" s="27"/>
    </row>
    <row r="42" spans="1:7" x14ac:dyDescent="0.25">
      <c r="A42" s="32"/>
      <c r="B42" s="33"/>
      <c r="C42" s="33"/>
      <c r="D42" s="33"/>
      <c r="E42" s="33"/>
      <c r="F42" s="33"/>
      <c r="G42" s="33"/>
    </row>
    <row r="43" spans="1:7" x14ac:dyDescent="0.25">
      <c r="A43" s="3" t="s">
        <v>0</v>
      </c>
      <c r="B43" s="4" t="s">
        <v>1</v>
      </c>
      <c r="C43" s="4" t="s">
        <v>2</v>
      </c>
      <c r="D43" s="4" t="s">
        <v>3</v>
      </c>
      <c r="E43" s="4" t="s">
        <v>4</v>
      </c>
      <c r="F43" s="4" t="s">
        <v>5</v>
      </c>
      <c r="G43" s="5" t="s">
        <v>18</v>
      </c>
    </row>
    <row r="44" spans="1:7" x14ac:dyDescent="0.25">
      <c r="A44" t="s">
        <v>19</v>
      </c>
      <c r="B44" s="15">
        <v>1371</v>
      </c>
      <c r="C44" s="15"/>
      <c r="D44" s="15"/>
      <c r="F44" s="1">
        <f>SUM(B44:E44)</f>
        <v>1371</v>
      </c>
      <c r="G44" s="2">
        <f>F44/$F$47</f>
        <v>0.71742543171114603</v>
      </c>
    </row>
    <row r="45" spans="1:7" x14ac:dyDescent="0.25">
      <c r="A45" t="s">
        <v>20</v>
      </c>
      <c r="B45" s="15">
        <v>539</v>
      </c>
      <c r="C45" s="15"/>
      <c r="D45" s="15"/>
      <c r="F45" s="1">
        <f t="shared" ref="F45:F46" si="4">SUM(B45:E45)</f>
        <v>539</v>
      </c>
      <c r="G45" s="2">
        <f>F45/$F$47</f>
        <v>0.28205128205128205</v>
      </c>
    </row>
    <row r="46" spans="1:7" x14ac:dyDescent="0.25">
      <c r="A46" t="s">
        <v>21</v>
      </c>
      <c r="B46" s="15">
        <v>1</v>
      </c>
      <c r="C46" s="15"/>
      <c r="D46" s="15"/>
      <c r="F46" s="1">
        <f t="shared" si="4"/>
        <v>1</v>
      </c>
      <c r="G46" s="2">
        <f>F46/$F$47</f>
        <v>5.2328623757195189E-4</v>
      </c>
    </row>
    <row r="47" spans="1:7" x14ac:dyDescent="0.25">
      <c r="A47" s="7" t="s">
        <v>5</v>
      </c>
      <c r="B47" s="8">
        <f>SUM(B44:B46)</f>
        <v>1911</v>
      </c>
      <c r="C47" s="8">
        <f t="shared" ref="C47:F47" si="5">SUM(C44:C46)</f>
        <v>0</v>
      </c>
      <c r="D47" s="8">
        <f t="shared" si="5"/>
        <v>0</v>
      </c>
      <c r="E47" s="8">
        <f t="shared" si="5"/>
        <v>0</v>
      </c>
      <c r="F47" s="8">
        <f t="shared" si="5"/>
        <v>1911</v>
      </c>
      <c r="G47" s="9">
        <f>SUBTOTAL(109,G44:G46)</f>
        <v>1</v>
      </c>
    </row>
    <row r="48" spans="1:7" x14ac:dyDescent="0.25">
      <c r="A48" s="28"/>
      <c r="B48" s="28"/>
      <c r="C48" s="28"/>
      <c r="D48" s="28"/>
      <c r="E48" s="28"/>
      <c r="F48" s="28"/>
      <c r="G48" s="28"/>
    </row>
    <row r="49" spans="1:7" x14ac:dyDescent="0.25">
      <c r="A49" s="3" t="s">
        <v>6</v>
      </c>
      <c r="B49" s="4" t="s">
        <v>1</v>
      </c>
      <c r="C49" s="4" t="s">
        <v>2</v>
      </c>
      <c r="D49" s="4" t="s">
        <v>3</v>
      </c>
      <c r="E49" s="4" t="s">
        <v>4</v>
      </c>
      <c r="F49" s="4" t="s">
        <v>5</v>
      </c>
      <c r="G49" s="5" t="s">
        <v>18</v>
      </c>
    </row>
    <row r="50" spans="1:7" x14ac:dyDescent="0.25">
      <c r="A50" s="13" t="s">
        <v>22</v>
      </c>
      <c r="B50" s="15">
        <v>28</v>
      </c>
      <c r="C50" s="15"/>
      <c r="D50" s="15"/>
      <c r="E50" s="15"/>
      <c r="F50" s="15">
        <f>SUM(B50:E50)</f>
        <v>28</v>
      </c>
      <c r="G50" s="2">
        <f>F50/$F$55</f>
        <v>1.4652014652014652E-2</v>
      </c>
    </row>
    <row r="51" spans="1:7" x14ac:dyDescent="0.25">
      <c r="A51" s="13" t="s">
        <v>23</v>
      </c>
      <c r="B51" s="15">
        <v>905</v>
      </c>
      <c r="C51" s="15"/>
      <c r="D51" s="15"/>
      <c r="E51" s="15"/>
      <c r="F51" s="15">
        <f t="shared" ref="F51" si="6">SUM(B51:E51)</f>
        <v>905</v>
      </c>
      <c r="G51" s="2">
        <f>F51/$F$55</f>
        <v>0.47357404500261641</v>
      </c>
    </row>
    <row r="52" spans="1:7" x14ac:dyDescent="0.25">
      <c r="A52" s="13" t="s">
        <v>24</v>
      </c>
      <c r="B52" s="15">
        <v>7</v>
      </c>
      <c r="C52" s="15"/>
      <c r="D52" s="15"/>
      <c r="E52" s="15"/>
      <c r="F52" s="15">
        <f t="shared" ref="F52:F54" si="7">SUM(B52:E52)</f>
        <v>7</v>
      </c>
      <c r="G52" s="2">
        <f>F52/$F$55</f>
        <v>3.663003663003663E-3</v>
      </c>
    </row>
    <row r="53" spans="1:7" x14ac:dyDescent="0.25">
      <c r="A53" s="13" t="s">
        <v>27</v>
      </c>
      <c r="B53" s="15">
        <v>38</v>
      </c>
      <c r="C53" s="15"/>
      <c r="D53" s="15"/>
      <c r="E53" s="15"/>
      <c r="F53" s="15">
        <f t="shared" si="7"/>
        <v>38</v>
      </c>
      <c r="G53" s="2">
        <f>F53/$F$55</f>
        <v>1.9884877027734171E-2</v>
      </c>
    </row>
    <row r="54" spans="1:7" x14ac:dyDescent="0.25">
      <c r="A54" s="13" t="s">
        <v>28</v>
      </c>
      <c r="B54" s="15">
        <v>933</v>
      </c>
      <c r="C54" s="15"/>
      <c r="D54" s="15"/>
      <c r="E54" s="15"/>
      <c r="F54" s="15">
        <f t="shared" si="7"/>
        <v>933</v>
      </c>
      <c r="G54" s="2">
        <f>F54/$F$55</f>
        <v>0.48822605965463106</v>
      </c>
    </row>
    <row r="55" spans="1:7" x14ac:dyDescent="0.25">
      <c r="A55" s="10" t="s">
        <v>5</v>
      </c>
      <c r="B55" s="11">
        <f>SUM(B50:B54)</f>
        <v>1911</v>
      </c>
      <c r="C55" s="11">
        <f>SUM(C50:C54)</f>
        <v>0</v>
      </c>
      <c r="D55" s="11">
        <f>SUM(D50:D54)</f>
        <v>0</v>
      </c>
      <c r="E55" s="11">
        <f>SUM(E50:E54)</f>
        <v>0</v>
      </c>
      <c r="F55" s="11">
        <f>SUM(F50:F54)</f>
        <v>1911</v>
      </c>
      <c r="G55" s="12">
        <f>SUBTOTAL(109,G50:G54)</f>
        <v>1</v>
      </c>
    </row>
    <row r="56" spans="1:7" x14ac:dyDescent="0.25">
      <c r="A56" s="20" t="s">
        <v>25</v>
      </c>
      <c r="B56" s="21">
        <v>155</v>
      </c>
      <c r="C56" s="21"/>
      <c r="D56" s="21"/>
      <c r="E56" s="21"/>
      <c r="F56" s="21">
        <f>Table21312[[#This Row],[Q1]]+Table21312[[#This Row],[Q2]]+Table21312[[#This Row],[Q3]]+Table21312[[#This Row],[Q4]]</f>
        <v>155</v>
      </c>
      <c r="G56" s="17">
        <f>Table21312[[#This Row],[Total]]/F55</f>
        <v>8.1109366823652537E-2</v>
      </c>
    </row>
    <row r="57" spans="1:7" s="13" customFormat="1" ht="65.25" customHeight="1" x14ac:dyDescent="0.25">
      <c r="A57" s="35" t="s">
        <v>57</v>
      </c>
      <c r="B57" s="35"/>
      <c r="C57" s="35"/>
      <c r="D57" s="35"/>
      <c r="E57" s="35"/>
      <c r="F57" s="35"/>
      <c r="G57" s="35"/>
    </row>
    <row r="58" spans="1:7" s="13" customFormat="1" ht="15.75" thickBot="1" x14ac:dyDescent="0.3">
      <c r="A58" s="34"/>
      <c r="B58" s="34"/>
      <c r="C58" s="34"/>
      <c r="D58" s="34"/>
      <c r="E58" s="34"/>
      <c r="F58" s="34"/>
      <c r="G58" s="34"/>
    </row>
    <row r="59" spans="1:7" ht="51" customHeight="1" thickBot="1" x14ac:dyDescent="0.3">
      <c r="A59" s="22" t="s">
        <v>58</v>
      </c>
      <c r="B59" s="23"/>
      <c r="C59" s="23"/>
      <c r="D59" s="23"/>
      <c r="E59" s="23"/>
      <c r="F59" s="23"/>
      <c r="G59" s="24"/>
    </row>
  </sheetData>
  <mergeCells count="8">
    <mergeCell ref="A1:G1"/>
    <mergeCell ref="A48:G48"/>
    <mergeCell ref="A59:G59"/>
    <mergeCell ref="A40:G40"/>
    <mergeCell ref="A42:G42"/>
    <mergeCell ref="A41:G41"/>
    <mergeCell ref="A58:G58"/>
    <mergeCell ref="A57:G57"/>
  </mergeCells>
  <pageMargins left="0.7" right="0.7" top="0.75" bottom="0.75" header="0.3" footer="0.3"/>
  <pageSetup orientation="portrait" r:id="rId1"/>
  <tableParts count="3">
    <tablePart r:id="rId2"/>
    <tablePart r:id="rId3"/>
    <tablePart r:id="rId4"/>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Arrests</vt:lpstr>
    </vt:vector>
  </TitlesOfParts>
  <Company>City of Madison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pddnh</dc:creator>
  <cp:lastModifiedBy>Document Services</cp:lastModifiedBy>
  <cp:lastPrinted>2016-05-16T17:47:41Z</cp:lastPrinted>
  <dcterms:created xsi:type="dcterms:W3CDTF">2016-05-12T13:52:51Z</dcterms:created>
  <dcterms:modified xsi:type="dcterms:W3CDTF">2020-04-30T16:52:55Z</dcterms:modified>
</cp:coreProperties>
</file>