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F:\Fndocs\POLICE\CenturyPolicing\2022-3rdQtr\"/>
    </mc:Choice>
  </mc:AlternateContent>
  <bookViews>
    <workbookView xWindow="360" yWindow="75" windowWidth="18195" windowHeight="10290"/>
  </bookViews>
  <sheets>
    <sheet name="IBR" sheetId="6" r:id="rId1"/>
  </sheets>
  <calcPr calcId="162913"/>
</workbook>
</file>

<file path=xl/calcChain.xml><?xml version="1.0" encoding="utf-8"?>
<calcChain xmlns="http://schemas.openxmlformats.org/spreadsheetml/2006/main">
  <c r="D72" i="6" l="1"/>
  <c r="D56" i="6"/>
  <c r="F18" i="6" l="1"/>
  <c r="D73" i="6" l="1"/>
  <c r="F79" i="6" l="1"/>
  <c r="F32" i="6" l="1"/>
  <c r="F33" i="6"/>
  <c r="F34" i="6"/>
  <c r="F35" i="6"/>
  <c r="F36" i="6"/>
  <c r="F37" i="6"/>
  <c r="F38" i="6"/>
  <c r="F39" i="6"/>
  <c r="F40" i="6"/>
  <c r="F41" i="6"/>
  <c r="F31" i="6"/>
  <c r="F6" i="6"/>
  <c r="F7" i="6"/>
  <c r="F8" i="6"/>
  <c r="F9" i="6"/>
  <c r="F10" i="6"/>
  <c r="F11" i="6"/>
  <c r="F12" i="6"/>
  <c r="F13" i="6"/>
  <c r="F14" i="6"/>
  <c r="F15" i="6"/>
  <c r="F16" i="6"/>
  <c r="F17" i="6"/>
  <c r="F19" i="6"/>
  <c r="F20" i="6"/>
  <c r="F21" i="6"/>
  <c r="F22" i="6"/>
  <c r="F23" i="6"/>
  <c r="F24" i="6"/>
  <c r="F25" i="6"/>
  <c r="F26" i="6"/>
  <c r="F27" i="6"/>
  <c r="F28" i="6"/>
  <c r="F29" i="6"/>
  <c r="F5" i="6"/>
  <c r="E42" i="6"/>
  <c r="C42" i="6"/>
  <c r="D42" i="6"/>
  <c r="B42" i="6"/>
  <c r="F42" i="6" l="1"/>
  <c r="G18" i="6" s="1"/>
  <c r="F74" i="6"/>
  <c r="F58" i="6"/>
  <c r="G42" i="6" l="1"/>
  <c r="G39" i="6"/>
  <c r="G31" i="6"/>
  <c r="G32" i="6"/>
  <c r="G34" i="6"/>
  <c r="G36" i="6"/>
  <c r="G38" i="6"/>
  <c r="G40" i="6"/>
  <c r="G33" i="6"/>
  <c r="G35" i="6"/>
  <c r="G37" i="6"/>
  <c r="G41" i="6"/>
  <c r="G7" i="6"/>
  <c r="G9" i="6"/>
  <c r="G11" i="6"/>
  <c r="G13" i="6"/>
  <c r="G15" i="6"/>
  <c r="G17" i="6"/>
  <c r="G20" i="6"/>
  <c r="G22" i="6"/>
  <c r="G24" i="6"/>
  <c r="G26" i="6"/>
  <c r="G28" i="6"/>
  <c r="G6" i="6"/>
  <c r="G8" i="6"/>
  <c r="G10" i="6"/>
  <c r="G12" i="6"/>
  <c r="G14" i="6"/>
  <c r="G16" i="6"/>
  <c r="G19" i="6"/>
  <c r="G21" i="6"/>
  <c r="G23" i="6"/>
  <c r="G25" i="6"/>
  <c r="G27" i="6"/>
  <c r="G29" i="6"/>
  <c r="G5" i="6"/>
  <c r="D85" i="6" l="1"/>
  <c r="E85" i="6"/>
  <c r="C85" i="6"/>
  <c r="B85" i="6" l="1"/>
  <c r="F84" i="6"/>
  <c r="F83" i="6"/>
  <c r="F82" i="6"/>
  <c r="F81" i="6"/>
  <c r="F80" i="6"/>
  <c r="F78" i="6"/>
  <c r="E73" i="6"/>
  <c r="C73" i="6"/>
  <c r="B73" i="6"/>
  <c r="F72" i="6"/>
  <c r="F71" i="6"/>
  <c r="F70" i="6"/>
  <c r="F69" i="6"/>
  <c r="F68" i="6"/>
  <c r="E65" i="6"/>
  <c r="D65" i="6"/>
  <c r="C65" i="6"/>
  <c r="B65" i="6"/>
  <c r="F64" i="6"/>
  <c r="F63" i="6"/>
  <c r="F62" i="6"/>
  <c r="E57" i="6"/>
  <c r="D57" i="6"/>
  <c r="C57" i="6"/>
  <c r="B57" i="6"/>
  <c r="F56" i="6"/>
  <c r="F55" i="6"/>
  <c r="F54" i="6"/>
  <c r="F53" i="6"/>
  <c r="F52" i="6"/>
  <c r="E49" i="6"/>
  <c r="D49" i="6"/>
  <c r="C49" i="6"/>
  <c r="B49" i="6"/>
  <c r="F48" i="6"/>
  <c r="F47" i="6"/>
  <c r="F46" i="6"/>
  <c r="F85" i="6" l="1"/>
  <c r="F49" i="6"/>
  <c r="G47" i="6" s="1"/>
  <c r="F65" i="6"/>
  <c r="G65" i="6" s="1"/>
  <c r="F73" i="6"/>
  <c r="G68" i="6" s="1"/>
  <c r="F57" i="6"/>
  <c r="G55" i="6" s="1"/>
  <c r="G84" i="6" l="1"/>
  <c r="G79" i="6"/>
  <c r="G72" i="6"/>
  <c r="G73" i="6"/>
  <c r="G74" i="6"/>
  <c r="G70" i="6"/>
  <c r="G71" i="6"/>
  <c r="G69" i="6"/>
  <c r="G83" i="6"/>
  <c r="G81" i="6"/>
  <c r="G78" i="6"/>
  <c r="G82" i="6"/>
  <c r="G80" i="6"/>
  <c r="G53" i="6"/>
  <c r="G54" i="6"/>
  <c r="G52" i="6"/>
  <c r="G62" i="6"/>
  <c r="G63" i="6"/>
  <c r="G56" i="6"/>
  <c r="G46" i="6"/>
  <c r="G64" i="6"/>
  <c r="G48" i="6"/>
  <c r="G85" i="6" l="1"/>
  <c r="G57" i="6"/>
  <c r="G49" i="6"/>
</calcChain>
</file>

<file path=xl/sharedStrings.xml><?xml version="1.0" encoding="utf-8"?>
<sst xmlns="http://schemas.openxmlformats.org/spreadsheetml/2006/main" count="122" uniqueCount="69">
  <si>
    <t>Q1</t>
  </si>
  <si>
    <t>Q2</t>
  </si>
  <si>
    <t>Q3</t>
  </si>
  <si>
    <t>Q4</t>
  </si>
  <si>
    <t>Total</t>
  </si>
  <si>
    <t>Arson</t>
  </si>
  <si>
    <t>Bribery</t>
  </si>
  <si>
    <t>Burglary</t>
  </si>
  <si>
    <t>Damage to Property</t>
  </si>
  <si>
    <t>Embezzlement</t>
  </si>
  <si>
    <t>Extortion</t>
  </si>
  <si>
    <t>Motor Vehicle Theft</t>
  </si>
  <si>
    <t>Robbery</t>
  </si>
  <si>
    <t>Sex Offenses, Forcible</t>
  </si>
  <si>
    <t>Sex Offenses, Non-Forcible</t>
  </si>
  <si>
    <t>Counterfeiting/Forgery</t>
  </si>
  <si>
    <t>%</t>
  </si>
  <si>
    <t>West</t>
  </si>
  <si>
    <t>South</t>
  </si>
  <si>
    <t>Central</t>
  </si>
  <si>
    <t>North</t>
  </si>
  <si>
    <t>East</t>
  </si>
  <si>
    <t>Male</t>
  </si>
  <si>
    <t>Female</t>
  </si>
  <si>
    <t>Unknown</t>
  </si>
  <si>
    <t>Asian</t>
  </si>
  <si>
    <t>African-American</t>
  </si>
  <si>
    <t>Native American</t>
  </si>
  <si>
    <t>Other</t>
  </si>
  <si>
    <t>Suspect- Sex</t>
  </si>
  <si>
    <t>Suspect- Race</t>
  </si>
  <si>
    <t>Victim- Sex</t>
  </si>
  <si>
    <t>Victim- Race</t>
  </si>
  <si>
    <t>District</t>
  </si>
  <si>
    <t>Incident Based Reporting (IBR) Offenses</t>
  </si>
  <si>
    <t>Caucasian</t>
  </si>
  <si>
    <t>Kidnapping/Abduction</t>
  </si>
  <si>
    <t>Weapon Law Violations*</t>
  </si>
  <si>
    <t>*Weapon Law Violations include prohibiting the manufacture, sale, purchase, transportation, possession, concealment, or use of firearms, cutting instruments, explosives (including fireworks).  The number of offenses in this category does not represent “shots fired” calls for service.</t>
  </si>
  <si>
    <t>Disorderly Conduct</t>
  </si>
  <si>
    <t>All Other Offenses</t>
  </si>
  <si>
    <t>Hispanic**</t>
  </si>
  <si>
    <t>Group A Offenses</t>
  </si>
  <si>
    <t>Animal Cruelty</t>
  </si>
  <si>
    <t>Assault Offenses</t>
  </si>
  <si>
    <t>Drug/Narcotic Offenses</t>
  </si>
  <si>
    <t>Fraud Offenses</t>
  </si>
  <si>
    <t>Gambling Offenses</t>
  </si>
  <si>
    <t>Homicide Offenses</t>
  </si>
  <si>
    <t>Larceny/Theft Offenses</t>
  </si>
  <si>
    <t>Pornography/Obscene Material</t>
  </si>
  <si>
    <t>Prostitution Offenses</t>
  </si>
  <si>
    <t>Stolen Property Offenses</t>
  </si>
  <si>
    <t>Group B Offenses</t>
  </si>
  <si>
    <t>Bad Checks</t>
  </si>
  <si>
    <t>Curfew/Loitering/Vagrancy Violations</t>
  </si>
  <si>
    <t>Driving Under the Influence</t>
  </si>
  <si>
    <t>Drunkenness</t>
  </si>
  <si>
    <t>Family Offenses, Nonviolent</t>
  </si>
  <si>
    <t>Liquor Law Violations</t>
  </si>
  <si>
    <t>Peeping Tom</t>
  </si>
  <si>
    <t>Runaway</t>
  </si>
  <si>
    <t>Trespass of Real Property</t>
  </si>
  <si>
    <t>Human Trafficking Offenses</t>
  </si>
  <si>
    <t>**“Hispanic” is not a racial designator used for UCR/IBR crime reporting purposes. However, it is an ethnicity collected and tracked in MPD’s records management system, in addition to race. These IBR figures are based on that data.  Each person with a Hispanic ethnicity will also have a race indicated (from the above options) and reflected in MPD’s crime reporting.</t>
  </si>
  <si>
    <t>Midtown</t>
  </si>
  <si>
    <t>Negligent Manslaughter</t>
  </si>
  <si>
    <t>Due to the dynamic nature of data, this information is a snapshot in time as of the creation of this report. The processing of additional records and corrections will be reflected in updates to existing and future sections of this report.   Data generated on: 10/28/2022</t>
  </si>
  <si>
    <t>In 2010, the Madison Police Department moved from reporting crime data using the traditional Summary Based Uniform Crime Reporting (UCR) to Incident Based Reporting (IBR). IBR and UCR are reporting systems used by law enforcement agencies in the United States for collecting and reporting crime data to the Federal Bureau of Investigation.  The general concepts, such as jurisdictional rules, of collecting and reporting UCR data are the same as in IBR. However, IBR goes into much greater detail than the summary-based UCR system and IBR reports all offenses involved in a particular incident.  
The Federal Bureau of Investigation is encouraging all law enforcement agencies to move to the IBR method.  However, not all law enforcement agencies are certified to submit IBR, therefore they continue to report UCR.  For example, there are 529 law enforcement agencies in Wisconsin and approximately 107 are certified in IBR reporting.  This makes it very difficult to compare crime nationally.
In the first quarter 2022, Madison Police Department responded to 29,785 calls for service resulting in 5,721 IBR offenses.
In the second quarter 2022, Madison Police Department responded to 35,958 calls for service resulting in 6,824 IBR offenses.
In the third quarter 2022, Madison Police Department responded to 36,241 calls for service resulting in 7,558 IBR offenses.
In the fourth quarter 2022, Madison Police Department responded to xx,xxx calls for service resulting in x,xxx IBR offenses.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</si>
</sst>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7" x14ac:knownFonts="1">
    <font>
      <sz val="11"/>
      <color theme="1"/>
      <name val="Calibri"/>
      <family val="2"/>
      <scheme val="minor"/>
    </font>
    <font>
      <sz val="11"/>
      <color theme="1"/>
      <name val="Calibri"/>
      <family val="2"/>
      <scheme val="minor"/>
    </font>
    <font>
      <b/>
      <sz val="11"/>
      <color theme="1"/>
      <name val="Calibri"/>
      <family val="2"/>
      <scheme val="minor"/>
    </font>
    <font>
      <b/>
      <sz val="12"/>
      <color theme="0"/>
      <name val="Calibri"/>
      <family val="2"/>
      <scheme val="minor"/>
    </font>
    <font>
      <sz val="10"/>
      <color indexed="8"/>
      <name val="Arial"/>
      <family val="2"/>
    </font>
    <font>
      <sz val="11"/>
      <color theme="1"/>
      <name val="Calibri"/>
      <family val="2"/>
      <scheme val="minor"/>
    </font>
    <font>
      <sz val="11"/>
      <color theme="0"/>
      <name val="Calibri"/>
      <family val="2"/>
      <scheme val="minor"/>
    </font>
  </fonts>
  <fills count="4">
    <fill>
      <patternFill patternType="none"/>
    </fill>
    <fill>
      <patternFill patternType="gray125"/>
    </fill>
    <fill>
      <patternFill patternType="solid">
        <fgColor theme="1" tint="4.9989318521683403E-2"/>
        <bgColor indexed="64"/>
      </patternFill>
    </fill>
    <fill>
      <patternFill patternType="solid">
        <fgColor theme="5"/>
        <bgColor indexed="64"/>
      </patternFill>
    </fill>
  </fills>
  <borders count="9">
    <border>
      <left/>
      <right/>
      <top/>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4" fillId="0" borderId="0">
      <alignment vertical="top"/>
    </xf>
  </cellStyleXfs>
  <cellXfs count="39">
    <xf numFmtId="0" fontId="0" fillId="0" borderId="0" xfId="0"/>
    <xf numFmtId="164" fontId="0" fillId="0" borderId="0" xfId="1" applyNumberFormat="1" applyFont="1" applyAlignment="1">
      <alignment horizontal="center"/>
    </xf>
    <xf numFmtId="0" fontId="2" fillId="0" borderId="0" xfId="0" applyFont="1" applyBorder="1" applyAlignment="1">
      <alignment wrapText="1"/>
    </xf>
    <xf numFmtId="0" fontId="0" fillId="0" borderId="0" xfId="0" applyAlignment="1">
      <alignment horizontal="center"/>
    </xf>
    <xf numFmtId="0" fontId="0" fillId="0" borderId="0" xfId="0"/>
    <xf numFmtId="0" fontId="0" fillId="0" borderId="0" xfId="0"/>
    <xf numFmtId="0" fontId="2" fillId="0" borderId="6" xfId="0" applyFont="1" applyBorder="1"/>
    <xf numFmtId="0" fontId="2" fillId="0" borderId="7" xfId="0" applyFont="1" applyBorder="1" applyAlignment="1">
      <alignment horizontal="center"/>
    </xf>
    <xf numFmtId="164" fontId="2" fillId="0" borderId="8" xfId="1" applyNumberFormat="1" applyFont="1" applyBorder="1" applyAlignment="1">
      <alignment horizontal="center"/>
    </xf>
    <xf numFmtId="0" fontId="0" fillId="0" borderId="0" xfId="0"/>
    <xf numFmtId="0" fontId="0" fillId="0" borderId="0" xfId="0"/>
    <xf numFmtId="0" fontId="0" fillId="0" borderId="0" xfId="0" applyAlignment="1">
      <alignment horizontal="center"/>
    </xf>
    <xf numFmtId="0" fontId="0" fillId="0" borderId="0" xfId="0" applyAlignment="1">
      <alignment horizontal="center"/>
    </xf>
    <xf numFmtId="0" fontId="0" fillId="0" borderId="0" xfId="0" applyAlignment="1">
      <alignment horizontal="center"/>
    </xf>
    <xf numFmtId="164" fontId="5" fillId="0" borderId="0" xfId="1" applyNumberFormat="1" applyFont="1" applyBorder="1" applyAlignment="1">
      <alignment horizontal="center"/>
    </xf>
    <xf numFmtId="0" fontId="0" fillId="0" borderId="0" xfId="0" applyFont="1" applyBorder="1"/>
    <xf numFmtId="0" fontId="0" fillId="0" borderId="0" xfId="0" applyFont="1" applyBorder="1" applyAlignment="1">
      <alignment horizontal="center"/>
    </xf>
    <xf numFmtId="0" fontId="0" fillId="0" borderId="0" xfId="0" applyFont="1" applyAlignment="1">
      <alignment horizontal="center"/>
    </xf>
    <xf numFmtId="164" fontId="0" fillId="0" borderId="0" xfId="1" applyNumberFormat="1" applyFont="1" applyBorder="1" applyAlignment="1">
      <alignment horizontal="center"/>
    </xf>
    <xf numFmtId="0" fontId="6" fillId="3" borderId="0" xfId="0" applyFont="1" applyFill="1"/>
    <xf numFmtId="0" fontId="6" fillId="3" borderId="0" xfId="0" applyFont="1" applyFill="1" applyAlignment="1">
      <alignment horizontal="center"/>
    </xf>
    <xf numFmtId="0" fontId="0" fillId="3" borderId="0" xfId="0" applyFill="1"/>
    <xf numFmtId="0" fontId="0" fillId="0" borderId="0" xfId="0" applyAlignment="1">
      <alignment horizontal="center"/>
    </xf>
    <xf numFmtId="0" fontId="0" fillId="0" borderId="0" xfId="0" applyAlignment="1">
      <alignment horizontal="center"/>
    </xf>
    <xf numFmtId="0" fontId="0" fillId="0" borderId="0" xfId="0" applyAlignment="1">
      <alignment horizontal="center"/>
    </xf>
    <xf numFmtId="0" fontId="0" fillId="0" borderId="6" xfId="0" applyBorder="1" applyAlignment="1">
      <alignment horizontal="center" vertical="center" wrapText="1"/>
    </xf>
    <xf numFmtId="0" fontId="0" fillId="0" borderId="7" xfId="0" applyBorder="1" applyAlignment="1">
      <alignment horizontal="center" vertical="center"/>
    </xf>
    <xf numFmtId="0" fontId="0" fillId="0" borderId="8" xfId="0" applyBorder="1" applyAlignment="1">
      <alignment horizontal="center" vertical="center"/>
    </xf>
    <xf numFmtId="0" fontId="0" fillId="0" borderId="1" xfId="0"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0" fillId="0" borderId="5" xfId="0" applyBorder="1" applyAlignment="1">
      <alignment horizontal="center"/>
    </xf>
    <xf numFmtId="0" fontId="3" fillId="2" borderId="0" xfId="0" applyFont="1" applyFill="1" applyAlignment="1">
      <alignment horizontal="center"/>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0" xfId="0" applyAlignment="1">
      <alignment horizontal="center"/>
    </xf>
    <xf numFmtId="0" fontId="0" fillId="0" borderId="0" xfId="0" applyFont="1" applyBorder="1" applyAlignment="1">
      <alignment horizontal="center" wrapText="1"/>
    </xf>
  </cellXfs>
  <cellStyles count="3">
    <cellStyle name="Normal" xfId="0" builtinId="0"/>
    <cellStyle name="Normal 2" xfId="2"/>
    <cellStyle name="Percent" xfId="1" builtinId="5"/>
  </cellStyles>
  <dxfs count="55">
    <dxf>
      <font>
        <b val="0"/>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border diagonalUp="0" diagonalDown="0" outline="0">
        <left/>
        <right/>
        <top/>
        <bottom/>
      </border>
    </dxf>
    <dxf>
      <font>
        <b val="0"/>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dxf>
    <dxf>
      <font>
        <b/>
        <i val="0"/>
        <strike val="0"/>
        <condense val="0"/>
        <extend val="0"/>
        <outline val="0"/>
        <shadow val="0"/>
        <u val="none"/>
        <vertAlign val="baseline"/>
        <sz val="11"/>
        <color theme="1"/>
        <name val="Calibri"/>
        <scheme val="minor"/>
      </font>
      <alignment horizontal="center" vertical="bottom" textRotation="0" wrapText="0" relativeIndent="0" justifyLastLine="0" shrinkToFit="0" readingOrder="0"/>
      <border diagonalUp="0" diagonalDown="0" outline="0">
        <left/>
        <right/>
        <top/>
        <bottom/>
      </border>
    </dxf>
    <dxf>
      <alignment horizontal="center" vertical="bottom" textRotation="0" wrapText="0" relativeIndent="0" justifyLastLine="0" shrinkToFit="0" readingOrder="0"/>
    </dxf>
    <dxf>
      <font>
        <b/>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border diagonalUp="0" diagonalDown="0" outline="0">
        <left/>
        <right/>
        <top/>
        <bottom/>
      </border>
    </dxf>
    <dxf>
      <alignment horizontal="center" vertical="bottom" textRotation="0" wrapText="0" relativeIndent="0" justifyLastLine="0" shrinkToFit="0" readingOrder="0"/>
    </dxf>
    <dxf>
      <font>
        <b/>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border diagonalUp="0" diagonalDown="0" outline="0">
        <left/>
        <right/>
        <top/>
        <bottom/>
      </border>
    </dxf>
    <dxf>
      <alignment horizontal="center" vertical="bottom" textRotation="0" wrapText="0" relativeIndent="0" justifyLastLine="0" shrinkToFit="0" readingOrder="0"/>
    </dxf>
    <dxf>
      <font>
        <b/>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border diagonalUp="0" diagonalDown="0" outline="0">
        <left/>
        <right/>
        <top/>
        <bottom/>
      </border>
    </dxf>
    <dxf>
      <alignment horizontal="center" vertical="bottom" textRotation="0" wrapText="0" relativeIndent="0" justifyLastLine="0" shrinkToFit="0" readingOrder="0"/>
    </dxf>
    <dxf>
      <font>
        <b/>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border diagonalUp="0" diagonalDown="0" outline="0">
        <left/>
        <right/>
        <top/>
        <bottom/>
      </border>
    </dxf>
    <dxf>
      <alignment horizontal="center" vertical="bottom" textRotation="0" wrapText="0" relativeIndent="0" justifyLastLine="0" shrinkToFit="0" readingOrder="0"/>
    </dxf>
    <dxf>
      <font>
        <b/>
        <i val="0"/>
        <strike val="0"/>
        <condense val="0"/>
        <extend val="0"/>
        <outline val="0"/>
        <shadow val="0"/>
        <u val="none"/>
        <vertAlign val="baseline"/>
        <sz val="11"/>
        <color theme="1"/>
        <name val="Calibri"/>
        <scheme val="minor"/>
      </font>
      <border diagonalUp="0" diagonalDown="0" outline="0">
        <left/>
        <right/>
        <top/>
        <bottom/>
      </border>
    </dxf>
    <dxf>
      <alignment horizontal="center" vertical="bottom" textRotation="0" wrapText="0" relativeIndent="0" justifyLastLine="0" shrinkToFit="0" readingOrder="0"/>
    </dxf>
    <dxf>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id="17" name="Table11" displayName="Table11" ref="A45:G49" totalsRowShown="0" headerRowDxfId="54" dataDxfId="53">
  <tableColumns count="7">
    <tableColumn id="1" name="Suspect- Sex"/>
    <tableColumn id="2" name="Q1" dataDxfId="52"/>
    <tableColumn id="3" name="Q2" dataDxfId="51"/>
    <tableColumn id="4" name="Q3" dataDxfId="50"/>
    <tableColumn id="5" name="Q4" dataDxfId="49"/>
    <tableColumn id="6" name="Total" dataDxfId="48"/>
    <tableColumn id="7" name="%" dataDxfId="47" dataCellStyle="Percent"/>
  </tableColumns>
  <tableStyleInfo name="TableStyleMedium9" showFirstColumn="0" showLastColumn="0" showRowStripes="1" showColumnStripes="0"/>
</table>
</file>

<file path=xl/tables/table2.xml><?xml version="1.0" encoding="utf-8"?>
<table xmlns="http://schemas.openxmlformats.org/spreadsheetml/2006/main" id="18" name="Table13" displayName="Table13" ref="A51:G58" totalsRowShown="0" headerRowDxfId="46" dataDxfId="45">
  <tableColumns count="7">
    <tableColumn id="1" name="Suspect- Race"/>
    <tableColumn id="2" name="Q1" dataDxfId="44"/>
    <tableColumn id="3" name="Q2" dataDxfId="43"/>
    <tableColumn id="4" name="Q3" dataDxfId="42"/>
    <tableColumn id="5" name="Q4" dataDxfId="41"/>
    <tableColumn id="6" name="Total" dataDxfId="40"/>
    <tableColumn id="7" name="%" dataDxfId="39" dataCellStyle="Percent"/>
  </tableColumns>
  <tableStyleInfo name="TableStyleMedium11" showFirstColumn="0" showLastColumn="0" showRowStripes="1" showColumnStripes="0"/>
</table>
</file>

<file path=xl/tables/table3.xml><?xml version="1.0" encoding="utf-8"?>
<table xmlns="http://schemas.openxmlformats.org/spreadsheetml/2006/main" id="19" name="Table1520" displayName="Table1520" ref="A4:G42" totalsRowShown="0" headerRowDxfId="38" dataDxfId="37">
  <tableColumns count="7">
    <tableColumn id="1" name="Group A Offenses" totalsRowDxfId="36"/>
    <tableColumn id="2" name="Q1" dataDxfId="35" totalsRowDxfId="34"/>
    <tableColumn id="3" name="Q2" dataDxfId="33" totalsRowDxfId="32"/>
    <tableColumn id="4" name="Q3" dataDxfId="31" totalsRowDxfId="30"/>
    <tableColumn id="5" name="Q4" dataDxfId="29" totalsRowDxfId="28"/>
    <tableColumn id="6" name="Total" dataDxfId="27" totalsRowDxfId="26"/>
    <tableColumn id="7" name="%" dataDxfId="25" totalsRowDxfId="24" dataCellStyle="Percent"/>
  </tableColumns>
  <tableStyleInfo name="TableStyleMedium10" showFirstColumn="0" showLastColumn="0" showRowStripes="1" showColumnStripes="0"/>
</table>
</file>

<file path=xl/tables/table4.xml><?xml version="1.0" encoding="utf-8"?>
<table xmlns="http://schemas.openxmlformats.org/spreadsheetml/2006/main" id="20" name="Table17" displayName="Table17" ref="A77:G85" totalsRowShown="0" headerRowDxfId="23" dataDxfId="22">
  <tableColumns count="7">
    <tableColumn id="1" name="District"/>
    <tableColumn id="2" name="Q1" dataDxfId="21"/>
    <tableColumn id="3" name="Q2" dataDxfId="20"/>
    <tableColumn id="4" name="Q3" dataDxfId="19"/>
    <tableColumn id="5" name="Q4" dataDxfId="18"/>
    <tableColumn id="6" name="Total" dataDxfId="17"/>
    <tableColumn id="7" name="%" dataDxfId="16" dataCellStyle="Percent"/>
  </tableColumns>
  <tableStyleInfo name="TableStyleMedium7" showFirstColumn="0" showLastColumn="0" showRowStripes="1" showColumnStripes="0"/>
</table>
</file>

<file path=xl/tables/table5.xml><?xml version="1.0" encoding="utf-8"?>
<table xmlns="http://schemas.openxmlformats.org/spreadsheetml/2006/main" id="21" name="Table1219" displayName="Table1219" ref="A61:G65" totalsRowShown="0" headerRowDxfId="15" dataDxfId="14">
  <tableColumns count="7">
    <tableColumn id="1" name="Victim- Sex"/>
    <tableColumn id="2" name="Q1" dataDxfId="13"/>
    <tableColumn id="3" name="Q2" dataDxfId="12"/>
    <tableColumn id="4" name="Q3" dataDxfId="11"/>
    <tableColumn id="5" name="Q4" dataDxfId="10"/>
    <tableColumn id="6" name="Total" dataDxfId="9"/>
    <tableColumn id="7" name="%" dataDxfId="8" dataCellStyle="Percent">
      <calculatedColumnFormula>F62/$F$65</calculatedColumnFormula>
    </tableColumn>
  </tableColumns>
  <tableStyleInfo name="TableStyleMedium9" showFirstColumn="0" showLastColumn="0" showRowStripes="1" showColumnStripes="0"/>
</table>
</file>

<file path=xl/tables/table6.xml><?xml version="1.0" encoding="utf-8"?>
<table xmlns="http://schemas.openxmlformats.org/spreadsheetml/2006/main" id="22" name="Table1420" displayName="Table1420" ref="A67:G74" totalsRowShown="0" headerRowDxfId="7" dataDxfId="6">
  <tableColumns count="7">
    <tableColumn id="1" name="Victim- Race"/>
    <tableColumn id="2" name="Q1" dataDxfId="5"/>
    <tableColumn id="3" name="Q2" dataDxfId="4"/>
    <tableColumn id="4" name="Q3" dataDxfId="3"/>
    <tableColumn id="5" name="Q4" dataDxfId="2"/>
    <tableColumn id="6" name="Total" dataDxfId="1"/>
    <tableColumn id="7" name="%" dataDxfId="0" dataCellStyle="Percent">
      <calculatedColumnFormula>F68/F$73</calculatedColumnFormula>
    </tableColumn>
  </tableColumns>
  <tableStyleInfo name="TableStyleMedium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87"/>
  <sheetViews>
    <sheetView tabSelected="1" topLeftCell="A4" workbookViewId="0">
      <selection sqref="A1:G1"/>
    </sheetView>
  </sheetViews>
  <sheetFormatPr defaultColWidth="9.140625" defaultRowHeight="15" x14ac:dyDescent="0.25"/>
  <cols>
    <col min="1" max="1" width="35.28515625" style="4" bestFit="1" customWidth="1"/>
    <col min="2" max="16384" width="9.140625" style="4"/>
  </cols>
  <sheetData>
    <row r="1" spans="1:8" s="9" customFormat="1" ht="395.25" customHeight="1" x14ac:dyDescent="0.25">
      <c r="A1" s="25" t="s">
        <v>68</v>
      </c>
      <c r="B1" s="26"/>
      <c r="C1" s="26"/>
      <c r="D1" s="26"/>
      <c r="E1" s="26"/>
      <c r="F1" s="26"/>
      <c r="G1" s="27"/>
    </row>
    <row r="2" spans="1:8" s="9" customFormat="1" x14ac:dyDescent="0.25">
      <c r="A2" s="28"/>
      <c r="B2" s="28"/>
      <c r="C2" s="28"/>
      <c r="D2" s="28"/>
      <c r="E2" s="28"/>
      <c r="F2" s="28"/>
      <c r="G2" s="28"/>
      <c r="H2" s="10"/>
    </row>
    <row r="3" spans="1:8" ht="15.75" x14ac:dyDescent="0.25">
      <c r="A3" s="33" t="s">
        <v>34</v>
      </c>
      <c r="B3" s="33"/>
      <c r="C3" s="33"/>
      <c r="D3" s="33"/>
      <c r="E3" s="33"/>
      <c r="F3" s="33"/>
      <c r="G3" s="33"/>
    </row>
    <row r="4" spans="1:8" x14ac:dyDescent="0.25">
      <c r="A4" s="21" t="s">
        <v>42</v>
      </c>
      <c r="B4" s="3" t="s">
        <v>0</v>
      </c>
      <c r="C4" s="3" t="s">
        <v>1</v>
      </c>
      <c r="D4" s="3" t="s">
        <v>2</v>
      </c>
      <c r="E4" s="3" t="s">
        <v>3</v>
      </c>
      <c r="F4" s="3" t="s">
        <v>4</v>
      </c>
      <c r="G4" s="3" t="s">
        <v>16</v>
      </c>
    </row>
    <row r="5" spans="1:8" x14ac:dyDescent="0.25">
      <c r="A5" s="10" t="s">
        <v>43</v>
      </c>
      <c r="B5" s="13">
        <v>1</v>
      </c>
      <c r="C5" s="13">
        <v>0</v>
      </c>
      <c r="D5" s="13">
        <v>0</v>
      </c>
      <c r="E5" s="13"/>
      <c r="F5" s="13">
        <f t="shared" ref="F5" si="0">SUM(B5:E5)</f>
        <v>1</v>
      </c>
      <c r="G5" s="1">
        <f t="shared" ref="G5:G18" si="1">F5/$F$42</f>
        <v>4.9743819330448195E-5</v>
      </c>
    </row>
    <row r="6" spans="1:8" x14ac:dyDescent="0.25">
      <c r="A6" s="4" t="s">
        <v>5</v>
      </c>
      <c r="B6" s="3">
        <v>2</v>
      </c>
      <c r="C6" s="3">
        <v>7</v>
      </c>
      <c r="D6" s="11">
        <v>8</v>
      </c>
      <c r="E6" s="3"/>
      <c r="F6" s="13">
        <f t="shared" ref="F6:F29" si="2">SUM(B6:E6)</f>
        <v>17</v>
      </c>
      <c r="G6" s="1">
        <f t="shared" si="1"/>
        <v>8.4564492861761921E-4</v>
      </c>
    </row>
    <row r="7" spans="1:8" x14ac:dyDescent="0.25">
      <c r="A7" s="10" t="s">
        <v>44</v>
      </c>
      <c r="B7" s="3">
        <v>571</v>
      </c>
      <c r="C7" s="3">
        <v>601</v>
      </c>
      <c r="D7" s="3">
        <v>601</v>
      </c>
      <c r="E7" s="3"/>
      <c r="F7" s="13">
        <f t="shared" si="2"/>
        <v>1773</v>
      </c>
      <c r="G7" s="1">
        <f t="shared" si="1"/>
        <v>8.8195791672884646E-2</v>
      </c>
    </row>
    <row r="8" spans="1:8" x14ac:dyDescent="0.25">
      <c r="A8" s="4" t="s">
        <v>6</v>
      </c>
      <c r="B8" s="3">
        <v>0</v>
      </c>
      <c r="C8" s="3">
        <v>0</v>
      </c>
      <c r="D8" s="3">
        <v>0</v>
      </c>
      <c r="E8" s="3"/>
      <c r="F8" s="13">
        <f t="shared" si="2"/>
        <v>0</v>
      </c>
      <c r="G8" s="1">
        <f t="shared" si="1"/>
        <v>0</v>
      </c>
    </row>
    <row r="9" spans="1:8" x14ac:dyDescent="0.25">
      <c r="A9" s="4" t="s">
        <v>7</v>
      </c>
      <c r="B9" s="3">
        <v>176</v>
      </c>
      <c r="C9" s="3">
        <v>245</v>
      </c>
      <c r="D9" s="3">
        <v>258</v>
      </c>
      <c r="E9" s="3"/>
      <c r="F9" s="13">
        <f t="shared" si="2"/>
        <v>679</v>
      </c>
      <c r="G9" s="1">
        <f t="shared" si="1"/>
        <v>3.3776053325374325E-2</v>
      </c>
    </row>
    <row r="10" spans="1:8" x14ac:dyDescent="0.25">
      <c r="A10" s="4" t="s">
        <v>15</v>
      </c>
      <c r="B10" s="3">
        <v>34</v>
      </c>
      <c r="C10" s="3">
        <v>29</v>
      </c>
      <c r="D10" s="3">
        <v>51</v>
      </c>
      <c r="E10" s="3"/>
      <c r="F10" s="13">
        <f t="shared" si="2"/>
        <v>114</v>
      </c>
      <c r="G10" s="1">
        <f t="shared" si="1"/>
        <v>5.6707954036710941E-3</v>
      </c>
    </row>
    <row r="11" spans="1:8" x14ac:dyDescent="0.25">
      <c r="A11" s="4" t="s">
        <v>8</v>
      </c>
      <c r="B11" s="3">
        <v>314</v>
      </c>
      <c r="C11" s="3">
        <v>405</v>
      </c>
      <c r="D11" s="3">
        <v>512</v>
      </c>
      <c r="E11" s="3"/>
      <c r="F11" s="13">
        <f t="shared" si="2"/>
        <v>1231</v>
      </c>
      <c r="G11" s="1">
        <f t="shared" si="1"/>
        <v>6.1234641595781722E-2</v>
      </c>
    </row>
    <row r="12" spans="1:8" x14ac:dyDescent="0.25">
      <c r="A12" s="4" t="s">
        <v>45</v>
      </c>
      <c r="B12" s="3">
        <v>221</v>
      </c>
      <c r="C12" s="3">
        <v>286</v>
      </c>
      <c r="D12" s="3">
        <v>287</v>
      </c>
      <c r="E12" s="3"/>
      <c r="F12" s="13">
        <f t="shared" si="2"/>
        <v>794</v>
      </c>
      <c r="G12" s="1">
        <f t="shared" si="1"/>
        <v>3.9496592548375863E-2</v>
      </c>
    </row>
    <row r="13" spans="1:8" x14ac:dyDescent="0.25">
      <c r="A13" s="4" t="s">
        <v>9</v>
      </c>
      <c r="B13" s="3">
        <v>8</v>
      </c>
      <c r="C13" s="3">
        <v>21</v>
      </c>
      <c r="D13" s="3">
        <v>11</v>
      </c>
      <c r="E13" s="3"/>
      <c r="F13" s="13">
        <f t="shared" si="2"/>
        <v>40</v>
      </c>
      <c r="G13" s="1">
        <f t="shared" si="1"/>
        <v>1.9897527732179276E-3</v>
      </c>
    </row>
    <row r="14" spans="1:8" x14ac:dyDescent="0.25">
      <c r="A14" s="4" t="s">
        <v>10</v>
      </c>
      <c r="B14" s="3">
        <v>8</v>
      </c>
      <c r="C14" s="3">
        <v>10</v>
      </c>
      <c r="D14" s="3">
        <v>11</v>
      </c>
      <c r="E14" s="3"/>
      <c r="F14" s="13">
        <f t="shared" si="2"/>
        <v>29</v>
      </c>
      <c r="G14" s="1">
        <f t="shared" si="1"/>
        <v>1.4425707605829976E-3</v>
      </c>
    </row>
    <row r="15" spans="1:8" x14ac:dyDescent="0.25">
      <c r="A15" s="4" t="s">
        <v>46</v>
      </c>
      <c r="B15" s="3">
        <v>278</v>
      </c>
      <c r="C15" s="3">
        <v>320</v>
      </c>
      <c r="D15" s="3">
        <v>366</v>
      </c>
      <c r="E15" s="3"/>
      <c r="F15" s="13">
        <f t="shared" si="2"/>
        <v>964</v>
      </c>
      <c r="G15" s="1">
        <f t="shared" si="1"/>
        <v>4.7953041834552054E-2</v>
      </c>
    </row>
    <row r="16" spans="1:8" x14ac:dyDescent="0.25">
      <c r="A16" s="4" t="s">
        <v>47</v>
      </c>
      <c r="B16" s="3">
        <v>0</v>
      </c>
      <c r="C16" s="3">
        <v>0</v>
      </c>
      <c r="D16" s="3">
        <v>0</v>
      </c>
      <c r="E16" s="3"/>
      <c r="F16" s="13">
        <f t="shared" si="2"/>
        <v>0</v>
      </c>
      <c r="G16" s="1">
        <f t="shared" si="1"/>
        <v>0</v>
      </c>
    </row>
    <row r="17" spans="1:14" x14ac:dyDescent="0.25">
      <c r="A17" s="4" t="s">
        <v>48</v>
      </c>
      <c r="B17" s="3">
        <v>1</v>
      </c>
      <c r="C17" s="3">
        <v>1</v>
      </c>
      <c r="D17" s="3">
        <v>3</v>
      </c>
      <c r="E17" s="3"/>
      <c r="F17" s="13">
        <f t="shared" si="2"/>
        <v>5</v>
      </c>
      <c r="G17" s="1">
        <f t="shared" si="1"/>
        <v>2.4871909665224095E-4</v>
      </c>
    </row>
    <row r="18" spans="1:14" s="10" customFormat="1" x14ac:dyDescent="0.25">
      <c r="A18" s="10" t="s">
        <v>66</v>
      </c>
      <c r="B18" s="23">
        <v>3</v>
      </c>
      <c r="C18" s="23">
        <v>2</v>
      </c>
      <c r="D18" s="23">
        <v>0</v>
      </c>
      <c r="E18" s="23"/>
      <c r="F18" s="24">
        <f t="shared" si="2"/>
        <v>5</v>
      </c>
      <c r="G18" s="1">
        <f t="shared" si="1"/>
        <v>2.4871909665224095E-4</v>
      </c>
    </row>
    <row r="19" spans="1:14" x14ac:dyDescent="0.25">
      <c r="A19" s="10" t="s">
        <v>63</v>
      </c>
      <c r="B19" s="13">
        <v>0</v>
      </c>
      <c r="C19" s="13">
        <v>0</v>
      </c>
      <c r="D19" s="13">
        <v>0</v>
      </c>
      <c r="E19" s="13"/>
      <c r="F19" s="13">
        <f t="shared" si="2"/>
        <v>0</v>
      </c>
      <c r="G19" s="1">
        <f t="shared" ref="G19:G29" si="3">F19/$F$42</f>
        <v>0</v>
      </c>
    </row>
    <row r="20" spans="1:14" x14ac:dyDescent="0.25">
      <c r="A20" s="10" t="s">
        <v>36</v>
      </c>
      <c r="B20" s="3">
        <v>23</v>
      </c>
      <c r="C20" s="3">
        <v>20</v>
      </c>
      <c r="D20" s="3">
        <v>17</v>
      </c>
      <c r="E20" s="3"/>
      <c r="F20" s="13">
        <f t="shared" si="2"/>
        <v>60</v>
      </c>
      <c r="G20" s="1">
        <f t="shared" si="3"/>
        <v>2.9846291598268917E-3</v>
      </c>
    </row>
    <row r="21" spans="1:14" x14ac:dyDescent="0.25">
      <c r="A21" s="4" t="s">
        <v>49</v>
      </c>
      <c r="B21" s="3">
        <v>950</v>
      </c>
      <c r="C21" s="3">
        <v>1256</v>
      </c>
      <c r="D21" s="3">
        <v>1602</v>
      </c>
      <c r="E21" s="3"/>
      <c r="F21" s="13">
        <f t="shared" si="2"/>
        <v>3808</v>
      </c>
      <c r="G21" s="1">
        <f t="shared" si="3"/>
        <v>0.18942446401034671</v>
      </c>
    </row>
    <row r="22" spans="1:14" x14ac:dyDescent="0.25">
      <c r="A22" s="4" t="s">
        <v>11</v>
      </c>
      <c r="B22" s="3">
        <v>160</v>
      </c>
      <c r="C22" s="3">
        <v>162</v>
      </c>
      <c r="D22" s="3">
        <v>268</v>
      </c>
      <c r="E22" s="3"/>
      <c r="F22" s="13">
        <f t="shared" si="2"/>
        <v>590</v>
      </c>
      <c r="G22" s="1">
        <f t="shared" si="3"/>
        <v>2.9348853404964435E-2</v>
      </c>
    </row>
    <row r="23" spans="1:14" x14ac:dyDescent="0.25">
      <c r="A23" s="4" t="s">
        <v>50</v>
      </c>
      <c r="B23" s="3">
        <v>8</v>
      </c>
      <c r="C23" s="3">
        <v>10</v>
      </c>
      <c r="D23" s="3">
        <v>2</v>
      </c>
      <c r="E23" s="3"/>
      <c r="F23" s="13">
        <f t="shared" si="2"/>
        <v>20</v>
      </c>
      <c r="G23" s="1">
        <f t="shared" si="3"/>
        <v>9.9487638660896382E-4</v>
      </c>
    </row>
    <row r="24" spans="1:14" x14ac:dyDescent="0.25">
      <c r="A24" s="4" t="s">
        <v>51</v>
      </c>
      <c r="B24" s="3">
        <v>3</v>
      </c>
      <c r="C24" s="3">
        <v>0</v>
      </c>
      <c r="D24" s="3">
        <v>0</v>
      </c>
      <c r="E24" s="3"/>
      <c r="F24" s="13">
        <f t="shared" si="2"/>
        <v>3</v>
      </c>
      <c r="G24" s="1">
        <f t="shared" si="3"/>
        <v>1.4923145799134458E-4</v>
      </c>
    </row>
    <row r="25" spans="1:14" x14ac:dyDescent="0.25">
      <c r="A25" s="4" t="s">
        <v>12</v>
      </c>
      <c r="B25" s="3">
        <v>29</v>
      </c>
      <c r="C25" s="3">
        <v>35</v>
      </c>
      <c r="D25" s="3">
        <v>35</v>
      </c>
      <c r="E25" s="3"/>
      <c r="F25" s="13">
        <f t="shared" si="2"/>
        <v>99</v>
      </c>
      <c r="G25" s="1">
        <f t="shared" si="3"/>
        <v>4.9246381137143707E-3</v>
      </c>
    </row>
    <row r="26" spans="1:14" x14ac:dyDescent="0.25">
      <c r="A26" s="4" t="s">
        <v>13</v>
      </c>
      <c r="B26" s="3">
        <v>45</v>
      </c>
      <c r="C26" s="3">
        <v>39</v>
      </c>
      <c r="D26" s="3">
        <v>37</v>
      </c>
      <c r="E26" s="3"/>
      <c r="F26" s="13">
        <f t="shared" si="2"/>
        <v>121</v>
      </c>
      <c r="G26" s="1">
        <f t="shared" si="3"/>
        <v>6.0190021389842311E-3</v>
      </c>
    </row>
    <row r="27" spans="1:14" x14ac:dyDescent="0.25">
      <c r="A27" s="4" t="s">
        <v>14</v>
      </c>
      <c r="B27" s="3">
        <v>2</v>
      </c>
      <c r="C27" s="3">
        <v>2</v>
      </c>
      <c r="D27" s="3">
        <v>1</v>
      </c>
      <c r="E27" s="3"/>
      <c r="F27" s="13">
        <f t="shared" si="2"/>
        <v>5</v>
      </c>
      <c r="G27" s="1">
        <f t="shared" si="3"/>
        <v>2.4871909665224095E-4</v>
      </c>
    </row>
    <row r="28" spans="1:14" x14ac:dyDescent="0.25">
      <c r="A28" s="4" t="s">
        <v>52</v>
      </c>
      <c r="B28" s="3">
        <v>7</v>
      </c>
      <c r="C28" s="3">
        <v>7</v>
      </c>
      <c r="D28" s="3">
        <v>16</v>
      </c>
      <c r="E28" s="3"/>
      <c r="F28" s="13">
        <f t="shared" si="2"/>
        <v>30</v>
      </c>
      <c r="G28" s="1">
        <f t="shared" si="3"/>
        <v>1.4923145799134458E-3</v>
      </c>
    </row>
    <row r="29" spans="1:14" s="10" customFormat="1" x14ac:dyDescent="0.25">
      <c r="A29" s="10" t="s">
        <v>37</v>
      </c>
      <c r="B29" s="3">
        <v>65</v>
      </c>
      <c r="C29" s="3">
        <v>79</v>
      </c>
      <c r="D29" s="3">
        <v>75</v>
      </c>
      <c r="E29" s="3"/>
      <c r="F29" s="13">
        <f t="shared" si="2"/>
        <v>219</v>
      </c>
      <c r="G29" s="1">
        <f t="shared" si="3"/>
        <v>1.0893896433368154E-2</v>
      </c>
    </row>
    <row r="30" spans="1:14" s="10" customFormat="1" x14ac:dyDescent="0.25">
      <c r="A30" s="19" t="s">
        <v>53</v>
      </c>
      <c r="B30" s="20" t="s">
        <v>0</v>
      </c>
      <c r="C30" s="20" t="s">
        <v>1</v>
      </c>
      <c r="D30" s="20" t="s">
        <v>2</v>
      </c>
      <c r="E30" s="20" t="s">
        <v>3</v>
      </c>
      <c r="F30" s="20" t="s">
        <v>4</v>
      </c>
      <c r="G30" s="20" t="s">
        <v>16</v>
      </c>
    </row>
    <row r="31" spans="1:14" x14ac:dyDescent="0.25">
      <c r="A31" s="10" t="s">
        <v>54</v>
      </c>
      <c r="B31" s="13">
        <v>2</v>
      </c>
      <c r="C31" s="13">
        <v>6</v>
      </c>
      <c r="D31" s="13">
        <v>13</v>
      </c>
      <c r="E31" s="13"/>
      <c r="F31" s="13">
        <f t="shared" ref="F31" si="4">SUM(B31:E31)</f>
        <v>21</v>
      </c>
      <c r="G31" s="1">
        <f t="shared" ref="G31:G42" si="5">F31/$F$42</f>
        <v>1.044620205939412E-3</v>
      </c>
      <c r="I31" s="3"/>
      <c r="J31" s="3"/>
      <c r="K31" s="3"/>
      <c r="L31" s="3"/>
      <c r="M31" s="3"/>
      <c r="N31" s="3"/>
    </row>
    <row r="32" spans="1:14" x14ac:dyDescent="0.25">
      <c r="A32" s="10" t="s">
        <v>55</v>
      </c>
      <c r="B32" s="13">
        <v>0</v>
      </c>
      <c r="C32" s="13">
        <v>0</v>
      </c>
      <c r="D32" s="13">
        <v>1</v>
      </c>
      <c r="E32" s="13"/>
      <c r="F32" s="13">
        <f t="shared" ref="F32:F41" si="6">SUM(B32:E32)</f>
        <v>1</v>
      </c>
      <c r="G32" s="1">
        <f t="shared" si="5"/>
        <v>4.9743819330448195E-5</v>
      </c>
      <c r="I32" s="3"/>
      <c r="J32" s="3"/>
      <c r="K32" s="3"/>
      <c r="L32" s="3"/>
      <c r="M32" s="3"/>
      <c r="N32" s="1"/>
    </row>
    <row r="33" spans="1:14" x14ac:dyDescent="0.25">
      <c r="A33" s="10" t="s">
        <v>39</v>
      </c>
      <c r="B33" s="13">
        <v>631</v>
      </c>
      <c r="C33" s="13">
        <v>730</v>
      </c>
      <c r="D33" s="13">
        <v>737</v>
      </c>
      <c r="E33" s="13"/>
      <c r="F33" s="13">
        <f t="shared" si="6"/>
        <v>2098</v>
      </c>
      <c r="G33" s="1">
        <f t="shared" si="5"/>
        <v>0.10436253295528031</v>
      </c>
      <c r="I33" s="3"/>
      <c r="J33" s="3"/>
      <c r="K33" s="3"/>
      <c r="L33" s="3"/>
      <c r="M33" s="3"/>
      <c r="N33" s="1"/>
    </row>
    <row r="34" spans="1:14" x14ac:dyDescent="0.25">
      <c r="A34" s="10" t="s">
        <v>56</v>
      </c>
      <c r="B34" s="13">
        <v>180</v>
      </c>
      <c r="C34" s="13">
        <v>184</v>
      </c>
      <c r="D34" s="13">
        <v>167</v>
      </c>
      <c r="E34" s="13"/>
      <c r="F34" s="13">
        <f t="shared" si="6"/>
        <v>531</v>
      </c>
      <c r="G34" s="1">
        <f t="shared" si="5"/>
        <v>2.6413968064467989E-2</v>
      </c>
      <c r="I34" s="3"/>
      <c r="J34" s="3"/>
      <c r="K34" s="3"/>
      <c r="L34" s="3"/>
      <c r="M34" s="3"/>
      <c r="N34" s="1"/>
    </row>
    <row r="35" spans="1:14" x14ac:dyDescent="0.25">
      <c r="A35" s="10" t="s">
        <v>57</v>
      </c>
      <c r="B35" s="13">
        <v>0</v>
      </c>
      <c r="C35" s="13">
        <v>0</v>
      </c>
      <c r="D35" s="13">
        <v>0</v>
      </c>
      <c r="E35" s="13"/>
      <c r="F35" s="13">
        <f t="shared" si="6"/>
        <v>0</v>
      </c>
      <c r="G35" s="1">
        <f t="shared" si="5"/>
        <v>0</v>
      </c>
      <c r="I35" s="3"/>
      <c r="J35" s="3"/>
      <c r="K35" s="3"/>
      <c r="L35" s="3"/>
      <c r="M35" s="3"/>
      <c r="N35" s="1"/>
    </row>
    <row r="36" spans="1:14" x14ac:dyDescent="0.25">
      <c r="A36" s="10" t="s">
        <v>58</v>
      </c>
      <c r="B36" s="13">
        <v>15</v>
      </c>
      <c r="C36" s="13">
        <v>27</v>
      </c>
      <c r="D36" s="13">
        <v>30</v>
      </c>
      <c r="E36" s="13"/>
      <c r="F36" s="13">
        <f t="shared" si="6"/>
        <v>72</v>
      </c>
      <c r="G36" s="1">
        <f t="shared" si="5"/>
        <v>3.5815549917922697E-3</v>
      </c>
      <c r="I36" s="3"/>
      <c r="J36" s="3"/>
      <c r="K36" s="3"/>
      <c r="L36" s="3"/>
      <c r="M36" s="3"/>
      <c r="N36" s="3"/>
    </row>
    <row r="37" spans="1:14" x14ac:dyDescent="0.25">
      <c r="A37" s="10" t="s">
        <v>59</v>
      </c>
      <c r="B37" s="13">
        <v>29</v>
      </c>
      <c r="C37" s="13">
        <v>65</v>
      </c>
      <c r="D37" s="13">
        <v>83</v>
      </c>
      <c r="E37" s="13"/>
      <c r="F37" s="13">
        <f t="shared" si="6"/>
        <v>177</v>
      </c>
      <c r="G37" s="1">
        <f t="shared" si="5"/>
        <v>8.8046560214893304E-3</v>
      </c>
      <c r="I37" s="3"/>
      <c r="J37" s="3"/>
      <c r="K37" s="3"/>
      <c r="L37" s="3"/>
      <c r="M37" s="3"/>
      <c r="N37" s="1"/>
    </row>
    <row r="38" spans="1:14" x14ac:dyDescent="0.25">
      <c r="A38" s="10" t="s">
        <v>60</v>
      </c>
      <c r="B38" s="13">
        <v>0</v>
      </c>
      <c r="C38" s="13">
        <v>0</v>
      </c>
      <c r="D38" s="13">
        <v>0</v>
      </c>
      <c r="E38" s="13"/>
      <c r="F38" s="13">
        <f t="shared" si="6"/>
        <v>0</v>
      </c>
      <c r="G38" s="1">
        <f t="shared" si="5"/>
        <v>0</v>
      </c>
      <c r="I38" s="3"/>
      <c r="J38" s="3"/>
      <c r="K38" s="3"/>
      <c r="L38" s="3"/>
      <c r="M38" s="3"/>
      <c r="N38" s="1"/>
    </row>
    <row r="39" spans="1:14" x14ac:dyDescent="0.25">
      <c r="A39" s="10" t="s">
        <v>61</v>
      </c>
      <c r="B39" s="13">
        <v>0</v>
      </c>
      <c r="C39" s="13">
        <v>0</v>
      </c>
      <c r="D39" s="13">
        <v>0</v>
      </c>
      <c r="E39" s="13"/>
      <c r="F39" s="13">
        <f t="shared" si="6"/>
        <v>0</v>
      </c>
      <c r="G39" s="1">
        <f t="shared" si="5"/>
        <v>0</v>
      </c>
      <c r="I39" s="3"/>
      <c r="J39" s="3"/>
      <c r="K39" s="3"/>
      <c r="L39" s="3"/>
      <c r="M39" s="3"/>
      <c r="N39" s="1"/>
    </row>
    <row r="40" spans="1:14" x14ac:dyDescent="0.25">
      <c r="A40" s="10" t="s">
        <v>62</v>
      </c>
      <c r="B40" s="13">
        <v>101</v>
      </c>
      <c r="C40" s="13">
        <v>141</v>
      </c>
      <c r="D40" s="13">
        <v>172</v>
      </c>
      <c r="E40" s="13"/>
      <c r="F40" s="13">
        <f t="shared" si="6"/>
        <v>414</v>
      </c>
      <c r="G40" s="1">
        <f t="shared" si="5"/>
        <v>2.0593941202805551E-2</v>
      </c>
      <c r="I40" s="3"/>
      <c r="J40" s="3"/>
      <c r="K40" s="3"/>
      <c r="L40" s="3"/>
      <c r="M40" s="3"/>
      <c r="N40" s="1"/>
    </row>
    <row r="41" spans="1:14" x14ac:dyDescent="0.25">
      <c r="A41" s="10" t="s">
        <v>40</v>
      </c>
      <c r="B41" s="13">
        <v>1854</v>
      </c>
      <c r="C41" s="13">
        <v>2134</v>
      </c>
      <c r="D41" s="13">
        <v>2194</v>
      </c>
      <c r="E41" s="13"/>
      <c r="F41" s="13">
        <f t="shared" si="6"/>
        <v>6182</v>
      </c>
      <c r="G41" s="1">
        <f t="shared" si="5"/>
        <v>0.30751629110083073</v>
      </c>
      <c r="I41" s="3"/>
      <c r="J41" s="3"/>
      <c r="K41" s="3"/>
      <c r="L41" s="3"/>
      <c r="M41" s="3"/>
      <c r="N41" s="1"/>
    </row>
    <row r="42" spans="1:14" x14ac:dyDescent="0.25">
      <c r="A42" s="6" t="s">
        <v>4</v>
      </c>
      <c r="B42" s="7">
        <f>SUBTOTAL(109,B5:B29,B31:B41)</f>
        <v>5721</v>
      </c>
      <c r="C42" s="7">
        <f t="shared" ref="C42:F42" si="7">SUBTOTAL(109,C5:C29,C31:C41)</f>
        <v>6824</v>
      </c>
      <c r="D42" s="7">
        <f t="shared" si="7"/>
        <v>7558</v>
      </c>
      <c r="E42" s="7">
        <f t="shared" si="7"/>
        <v>0</v>
      </c>
      <c r="F42" s="7">
        <f t="shared" si="7"/>
        <v>20103</v>
      </c>
      <c r="G42" s="8">
        <f t="shared" si="5"/>
        <v>1</v>
      </c>
      <c r="I42" s="3"/>
      <c r="J42" s="3"/>
      <c r="K42" s="3"/>
      <c r="L42" s="3"/>
      <c r="M42" s="3"/>
      <c r="N42" s="1"/>
    </row>
    <row r="43" spans="1:14" ht="49.5" customHeight="1" x14ac:dyDescent="0.25">
      <c r="A43" s="34" t="s">
        <v>38</v>
      </c>
      <c r="B43" s="35"/>
      <c r="C43" s="35"/>
      <c r="D43" s="35"/>
      <c r="E43" s="35"/>
      <c r="F43" s="35"/>
      <c r="G43" s="36"/>
    </row>
    <row r="44" spans="1:14" x14ac:dyDescent="0.25">
      <c r="A44" s="37"/>
      <c r="B44" s="37"/>
      <c r="C44" s="37"/>
      <c r="D44" s="37"/>
      <c r="E44" s="37"/>
      <c r="F44" s="37"/>
      <c r="G44" s="37"/>
    </row>
    <row r="45" spans="1:14" s="10" customFormat="1" x14ac:dyDescent="0.25">
      <c r="A45" s="4" t="s">
        <v>29</v>
      </c>
      <c r="B45" s="3" t="s">
        <v>0</v>
      </c>
      <c r="C45" s="3" t="s">
        <v>1</v>
      </c>
      <c r="D45" s="3" t="s">
        <v>2</v>
      </c>
      <c r="E45" s="3" t="s">
        <v>3</v>
      </c>
      <c r="F45" s="3" t="s">
        <v>4</v>
      </c>
      <c r="G45" s="3" t="s">
        <v>16</v>
      </c>
    </row>
    <row r="46" spans="1:14" x14ac:dyDescent="0.25">
      <c r="A46" s="4" t="s">
        <v>22</v>
      </c>
      <c r="B46" s="3">
        <v>1396</v>
      </c>
      <c r="C46" s="3">
        <v>1649</v>
      </c>
      <c r="D46" s="3">
        <v>1756</v>
      </c>
      <c r="E46" s="3"/>
      <c r="F46" s="3">
        <f>SUM(B46:E46)</f>
        <v>4801</v>
      </c>
      <c r="G46" s="1">
        <f>F46/$F$49</f>
        <v>0.69589795622553996</v>
      </c>
    </row>
    <row r="47" spans="1:14" x14ac:dyDescent="0.25">
      <c r="A47" s="4" t="s">
        <v>23</v>
      </c>
      <c r="B47" s="3">
        <v>606</v>
      </c>
      <c r="C47" s="3">
        <v>730</v>
      </c>
      <c r="D47" s="3">
        <v>732</v>
      </c>
      <c r="E47" s="3"/>
      <c r="F47" s="3">
        <f t="shared" ref="F47:F48" si="8">SUM(B47:E47)</f>
        <v>2068</v>
      </c>
      <c r="G47" s="1">
        <f>F47/$F$49</f>
        <v>0.29975358747644587</v>
      </c>
    </row>
    <row r="48" spans="1:14" x14ac:dyDescent="0.25">
      <c r="A48" s="4" t="s">
        <v>24</v>
      </c>
      <c r="B48" s="3">
        <v>13</v>
      </c>
      <c r="C48" s="3">
        <v>4</v>
      </c>
      <c r="D48" s="3">
        <v>13</v>
      </c>
      <c r="E48" s="3"/>
      <c r="F48" s="3">
        <f t="shared" si="8"/>
        <v>30</v>
      </c>
      <c r="G48" s="1">
        <f>F48/$F$49</f>
        <v>4.348456298014205E-3</v>
      </c>
    </row>
    <row r="49" spans="1:7" x14ac:dyDescent="0.25">
      <c r="A49" s="6" t="s">
        <v>4</v>
      </c>
      <c r="B49" s="7">
        <f>SUM(B46:B48)</f>
        <v>2015</v>
      </c>
      <c r="C49" s="7">
        <f t="shared" ref="C49:F49" si="9">SUM(C46:C48)</f>
        <v>2383</v>
      </c>
      <c r="D49" s="7">
        <f t="shared" si="9"/>
        <v>2501</v>
      </c>
      <c r="E49" s="7">
        <f t="shared" si="9"/>
        <v>0</v>
      </c>
      <c r="F49" s="7">
        <f t="shared" si="9"/>
        <v>6899</v>
      </c>
      <c r="G49" s="8">
        <f>SUBTOTAL(109,G46:G48)</f>
        <v>1</v>
      </c>
    </row>
    <row r="50" spans="1:7" x14ac:dyDescent="0.25">
      <c r="A50" s="37"/>
      <c r="B50" s="37"/>
      <c r="C50" s="37"/>
      <c r="D50" s="37"/>
      <c r="E50" s="37"/>
      <c r="F50" s="37"/>
      <c r="G50" s="37"/>
    </row>
    <row r="51" spans="1:7" x14ac:dyDescent="0.25">
      <c r="A51" s="4" t="s">
        <v>30</v>
      </c>
      <c r="B51" s="3" t="s">
        <v>0</v>
      </c>
      <c r="C51" s="3" t="s">
        <v>1</v>
      </c>
      <c r="D51" s="3" t="s">
        <v>2</v>
      </c>
      <c r="E51" s="3" t="s">
        <v>3</v>
      </c>
      <c r="F51" s="3" t="s">
        <v>4</v>
      </c>
      <c r="G51" s="3" t="s">
        <v>16</v>
      </c>
    </row>
    <row r="52" spans="1:7" x14ac:dyDescent="0.25">
      <c r="A52" s="4" t="s">
        <v>25</v>
      </c>
      <c r="B52" s="3">
        <v>22</v>
      </c>
      <c r="C52" s="3">
        <v>36</v>
      </c>
      <c r="D52" s="3">
        <v>41</v>
      </c>
      <c r="E52" s="3"/>
      <c r="F52" s="3">
        <f>SUM(B52:E52)</f>
        <v>99</v>
      </c>
      <c r="G52" s="1">
        <f>F52/$F$57</f>
        <v>1.4349905783446876E-2</v>
      </c>
    </row>
    <row r="53" spans="1:7" x14ac:dyDescent="0.25">
      <c r="A53" s="4" t="s">
        <v>26</v>
      </c>
      <c r="B53" s="3">
        <v>947</v>
      </c>
      <c r="C53" s="3">
        <v>1119</v>
      </c>
      <c r="D53" s="3">
        <v>1199</v>
      </c>
      <c r="E53" s="3"/>
      <c r="F53" s="3">
        <f t="shared" ref="F53:F58" si="10">SUM(B53:E53)</f>
        <v>3265</v>
      </c>
      <c r="G53" s="1">
        <f>F53/$F$57</f>
        <v>0.47325699376721264</v>
      </c>
    </row>
    <row r="54" spans="1:7" x14ac:dyDescent="0.25">
      <c r="A54" s="4" t="s">
        <v>27</v>
      </c>
      <c r="B54" s="3">
        <v>13</v>
      </c>
      <c r="C54" s="3">
        <v>13</v>
      </c>
      <c r="D54" s="3">
        <v>17</v>
      </c>
      <c r="E54" s="3"/>
      <c r="F54" s="3">
        <f t="shared" si="10"/>
        <v>43</v>
      </c>
      <c r="G54" s="1">
        <f>F54/$F$57</f>
        <v>6.2327873604870274E-3</v>
      </c>
    </row>
    <row r="55" spans="1:7" x14ac:dyDescent="0.25">
      <c r="A55" s="10" t="s">
        <v>28</v>
      </c>
      <c r="B55" s="3">
        <v>121</v>
      </c>
      <c r="C55" s="3">
        <v>105</v>
      </c>
      <c r="D55" s="3">
        <v>151</v>
      </c>
      <c r="E55" s="3"/>
      <c r="F55" s="3">
        <f t="shared" si="10"/>
        <v>377</v>
      </c>
      <c r="G55" s="1">
        <f>F55/$F$57</f>
        <v>5.4645600811711839E-2</v>
      </c>
    </row>
    <row r="56" spans="1:7" x14ac:dyDescent="0.25">
      <c r="A56" s="5" t="s">
        <v>35</v>
      </c>
      <c r="B56" s="3">
        <v>912</v>
      </c>
      <c r="C56" s="3">
        <v>1110</v>
      </c>
      <c r="D56" s="3">
        <f>1072+21</f>
        <v>1093</v>
      </c>
      <c r="E56" s="3"/>
      <c r="F56" s="3">
        <f t="shared" si="10"/>
        <v>3115</v>
      </c>
      <c r="G56" s="1">
        <f>F56/$F$57</f>
        <v>0.45151471227714163</v>
      </c>
    </row>
    <row r="57" spans="1:7" x14ac:dyDescent="0.25">
      <c r="A57" s="6" t="s">
        <v>4</v>
      </c>
      <c r="B57" s="7">
        <f>SUM(B52:B56)</f>
        <v>2015</v>
      </c>
      <c r="C57" s="7">
        <f t="shared" ref="C57:F57" si="11">SUM(C52:C56)</f>
        <v>2383</v>
      </c>
      <c r="D57" s="7">
        <f t="shared" si="11"/>
        <v>2501</v>
      </c>
      <c r="E57" s="7">
        <f t="shared" si="11"/>
        <v>0</v>
      </c>
      <c r="F57" s="7">
        <f t="shared" si="11"/>
        <v>6899</v>
      </c>
      <c r="G57" s="8">
        <f>SUBTOTAL(109,G52:G56)</f>
        <v>1</v>
      </c>
    </row>
    <row r="58" spans="1:7" x14ac:dyDescent="0.25">
      <c r="A58" s="15" t="s">
        <v>41</v>
      </c>
      <c r="B58" s="16">
        <v>150</v>
      </c>
      <c r="C58" s="16">
        <v>204</v>
      </c>
      <c r="D58" s="16">
        <v>202</v>
      </c>
      <c r="E58" s="16"/>
      <c r="F58" s="17">
        <f t="shared" si="10"/>
        <v>556</v>
      </c>
      <c r="G58" s="14"/>
    </row>
    <row r="59" spans="1:7" ht="62.25" customHeight="1" x14ac:dyDescent="0.25">
      <c r="A59" s="38" t="s">
        <v>64</v>
      </c>
      <c r="B59" s="38"/>
      <c r="C59" s="38"/>
      <c r="D59" s="38"/>
      <c r="E59" s="38"/>
      <c r="F59" s="38"/>
      <c r="G59" s="38"/>
    </row>
    <row r="60" spans="1:7" x14ac:dyDescent="0.25">
      <c r="A60" s="37"/>
      <c r="B60" s="37"/>
      <c r="C60" s="37"/>
      <c r="D60" s="37"/>
      <c r="E60" s="37"/>
      <c r="F60" s="37"/>
      <c r="G60" s="37"/>
    </row>
    <row r="61" spans="1:7" s="10" customFormat="1" x14ac:dyDescent="0.25">
      <c r="A61" s="4" t="s">
        <v>31</v>
      </c>
      <c r="B61" s="3" t="s">
        <v>0</v>
      </c>
      <c r="C61" s="3" t="s">
        <v>1</v>
      </c>
      <c r="D61" s="3" t="s">
        <v>2</v>
      </c>
      <c r="E61" s="3" t="s">
        <v>3</v>
      </c>
      <c r="F61" s="3" t="s">
        <v>4</v>
      </c>
      <c r="G61" s="3" t="s">
        <v>16</v>
      </c>
    </row>
    <row r="62" spans="1:7" x14ac:dyDescent="0.25">
      <c r="A62" s="4" t="s">
        <v>22</v>
      </c>
      <c r="B62" s="3">
        <v>1017</v>
      </c>
      <c r="C62" s="3">
        <v>1222</v>
      </c>
      <c r="D62" s="3">
        <v>1436</v>
      </c>
      <c r="E62" s="3"/>
      <c r="F62" s="3">
        <f>SUM(B62:E62)</f>
        <v>3675</v>
      </c>
      <c r="G62" s="1">
        <f t="shared" ref="G62:G65" si="12">F62/$F$65</f>
        <v>0.47224363916730916</v>
      </c>
    </row>
    <row r="63" spans="1:7" x14ac:dyDescent="0.25">
      <c r="A63" s="4" t="s">
        <v>23</v>
      </c>
      <c r="B63" s="3">
        <v>1162</v>
      </c>
      <c r="C63" s="3">
        <v>1403</v>
      </c>
      <c r="D63" s="3">
        <v>1517</v>
      </c>
      <c r="E63" s="3"/>
      <c r="F63" s="3">
        <f t="shared" ref="F63:F64" si="13">SUM(B63:E63)</f>
        <v>4082</v>
      </c>
      <c r="G63" s="1">
        <f t="shared" si="12"/>
        <v>0.52454381906964787</v>
      </c>
    </row>
    <row r="64" spans="1:7" x14ac:dyDescent="0.25">
      <c r="A64" s="4" t="s">
        <v>24</v>
      </c>
      <c r="B64" s="3">
        <v>7</v>
      </c>
      <c r="C64" s="3">
        <v>12</v>
      </c>
      <c r="D64" s="3">
        <v>6</v>
      </c>
      <c r="E64" s="3"/>
      <c r="F64" s="3">
        <f t="shared" si="13"/>
        <v>25</v>
      </c>
      <c r="G64" s="1">
        <f t="shared" si="12"/>
        <v>3.2125417630429194E-3</v>
      </c>
    </row>
    <row r="65" spans="1:24" x14ac:dyDescent="0.25">
      <c r="A65" s="6" t="s">
        <v>4</v>
      </c>
      <c r="B65" s="7">
        <f>SUM(B62:B64)</f>
        <v>2186</v>
      </c>
      <c r="C65" s="7">
        <f t="shared" ref="C65:F65" si="14">SUM(C62:C64)</f>
        <v>2637</v>
      </c>
      <c r="D65" s="7">
        <f t="shared" si="14"/>
        <v>2959</v>
      </c>
      <c r="E65" s="7">
        <f t="shared" si="14"/>
        <v>0</v>
      </c>
      <c r="F65" s="7">
        <f t="shared" si="14"/>
        <v>7782</v>
      </c>
      <c r="G65" s="8">
        <f t="shared" si="12"/>
        <v>1</v>
      </c>
    </row>
    <row r="66" spans="1:24" x14ac:dyDescent="0.25">
      <c r="A66" s="37"/>
      <c r="B66" s="37"/>
      <c r="C66" s="37"/>
      <c r="D66" s="37"/>
      <c r="E66" s="37"/>
      <c r="F66" s="37"/>
      <c r="G66" s="37"/>
    </row>
    <row r="67" spans="1:24" x14ac:dyDescent="0.25">
      <c r="A67" s="4" t="s">
        <v>32</v>
      </c>
      <c r="B67" s="3" t="s">
        <v>0</v>
      </c>
      <c r="C67" s="3" t="s">
        <v>1</v>
      </c>
      <c r="D67" s="3" t="s">
        <v>2</v>
      </c>
      <c r="E67" s="3" t="s">
        <v>3</v>
      </c>
      <c r="F67" s="3" t="s">
        <v>4</v>
      </c>
      <c r="G67" s="3" t="s">
        <v>16</v>
      </c>
    </row>
    <row r="68" spans="1:24" x14ac:dyDescent="0.25">
      <c r="A68" s="4" t="s">
        <v>25</v>
      </c>
      <c r="B68" s="3">
        <v>79</v>
      </c>
      <c r="C68" s="3">
        <v>84</v>
      </c>
      <c r="D68" s="3">
        <v>121</v>
      </c>
      <c r="E68" s="3"/>
      <c r="F68" s="3">
        <f>SUM(B68:E68)</f>
        <v>284</v>
      </c>
      <c r="G68" s="1">
        <f t="shared" ref="G68:G74" si="15">F68/F$73</f>
        <v>3.6494474428167563E-2</v>
      </c>
    </row>
    <row r="69" spans="1:24" x14ac:dyDescent="0.25">
      <c r="A69" s="4" t="s">
        <v>26</v>
      </c>
      <c r="B69" s="3">
        <v>516</v>
      </c>
      <c r="C69" s="3">
        <v>552</v>
      </c>
      <c r="D69" s="3">
        <v>589</v>
      </c>
      <c r="E69" s="3"/>
      <c r="F69" s="3">
        <f t="shared" ref="F69:F74" si="16">SUM(B69:E69)</f>
        <v>1657</v>
      </c>
      <c r="G69" s="1">
        <f t="shared" si="15"/>
        <v>0.2129272680544847</v>
      </c>
      <c r="H69" s="2"/>
      <c r="I69" s="2"/>
      <c r="J69" s="2"/>
      <c r="K69" s="2"/>
      <c r="L69" s="2"/>
      <c r="M69" s="2"/>
      <c r="N69" s="2"/>
      <c r="O69" s="2"/>
      <c r="P69" s="2"/>
      <c r="Q69" s="2"/>
      <c r="R69" s="2"/>
      <c r="S69" s="2"/>
      <c r="T69" s="2"/>
      <c r="U69" s="2"/>
      <c r="V69" s="2"/>
      <c r="W69" s="2"/>
      <c r="X69" s="2"/>
    </row>
    <row r="70" spans="1:24" x14ac:dyDescent="0.25">
      <c r="A70" s="4" t="s">
        <v>27</v>
      </c>
      <c r="B70" s="3">
        <v>5</v>
      </c>
      <c r="C70" s="3">
        <v>7</v>
      </c>
      <c r="D70" s="3">
        <v>14</v>
      </c>
      <c r="E70" s="3"/>
      <c r="F70" s="3">
        <f t="shared" si="16"/>
        <v>26</v>
      </c>
      <c r="G70" s="1">
        <f t="shared" si="15"/>
        <v>3.3410434335646362E-3</v>
      </c>
    </row>
    <row r="71" spans="1:24" x14ac:dyDescent="0.25">
      <c r="A71" s="10" t="s">
        <v>28</v>
      </c>
      <c r="B71" s="3">
        <v>283</v>
      </c>
      <c r="C71" s="3">
        <v>368</v>
      </c>
      <c r="D71" s="3">
        <v>424</v>
      </c>
      <c r="E71" s="3"/>
      <c r="F71" s="3">
        <f t="shared" si="16"/>
        <v>1075</v>
      </c>
      <c r="G71" s="1">
        <f t="shared" si="15"/>
        <v>0.13813929581084555</v>
      </c>
    </row>
    <row r="72" spans="1:24" x14ac:dyDescent="0.25">
      <c r="A72" s="5" t="s">
        <v>35</v>
      </c>
      <c r="B72" s="3">
        <v>1303</v>
      </c>
      <c r="C72" s="3">
        <v>1626</v>
      </c>
      <c r="D72" s="3">
        <f>1788+23</f>
        <v>1811</v>
      </c>
      <c r="E72" s="3"/>
      <c r="F72" s="3">
        <f t="shared" si="16"/>
        <v>4740</v>
      </c>
      <c r="G72" s="1">
        <f t="shared" si="15"/>
        <v>0.60909791827293758</v>
      </c>
    </row>
    <row r="73" spans="1:24" x14ac:dyDescent="0.25">
      <c r="A73" s="6" t="s">
        <v>4</v>
      </c>
      <c r="B73" s="7">
        <f>SUM(B68:B72)</f>
        <v>2186</v>
      </c>
      <c r="C73" s="7">
        <f t="shared" ref="C73:F73" si="17">SUM(C68:C72)</f>
        <v>2637</v>
      </c>
      <c r="D73" s="7">
        <f t="shared" si="17"/>
        <v>2959</v>
      </c>
      <c r="E73" s="7">
        <f t="shared" si="17"/>
        <v>0</v>
      </c>
      <c r="F73" s="7">
        <f t="shared" si="17"/>
        <v>7782</v>
      </c>
      <c r="G73" s="8">
        <f t="shared" si="15"/>
        <v>1</v>
      </c>
    </row>
    <row r="74" spans="1:24" x14ac:dyDescent="0.25">
      <c r="A74" s="15" t="s">
        <v>41</v>
      </c>
      <c r="B74" s="16">
        <v>173</v>
      </c>
      <c r="C74" s="16">
        <v>204</v>
      </c>
      <c r="D74" s="16">
        <v>213</v>
      </c>
      <c r="E74" s="16"/>
      <c r="F74" s="12">
        <f t="shared" si="16"/>
        <v>590</v>
      </c>
      <c r="G74" s="18">
        <f t="shared" si="15"/>
        <v>7.58159856078129E-2</v>
      </c>
    </row>
    <row r="75" spans="1:24" ht="60.75" customHeight="1" x14ac:dyDescent="0.25">
      <c r="A75" s="38" t="s">
        <v>64</v>
      </c>
      <c r="B75" s="38"/>
      <c r="C75" s="38"/>
      <c r="D75" s="38"/>
      <c r="E75" s="38"/>
      <c r="F75" s="38"/>
      <c r="G75" s="38"/>
    </row>
    <row r="76" spans="1:24" x14ac:dyDescent="0.25">
      <c r="A76" s="37"/>
      <c r="B76" s="37"/>
      <c r="C76" s="37"/>
      <c r="D76" s="37"/>
      <c r="E76" s="37"/>
      <c r="F76" s="37"/>
      <c r="G76" s="37"/>
    </row>
    <row r="77" spans="1:24" x14ac:dyDescent="0.25">
      <c r="A77" s="4" t="s">
        <v>33</v>
      </c>
      <c r="B77" s="3" t="s">
        <v>0</v>
      </c>
      <c r="C77" s="3" t="s">
        <v>1</v>
      </c>
      <c r="D77" s="3" t="s">
        <v>2</v>
      </c>
      <c r="E77" s="3" t="s">
        <v>3</v>
      </c>
      <c r="F77" s="3" t="s">
        <v>4</v>
      </c>
      <c r="G77" s="3" t="s">
        <v>16</v>
      </c>
    </row>
    <row r="78" spans="1:24" x14ac:dyDescent="0.25">
      <c r="A78" s="4" t="s">
        <v>17</v>
      </c>
      <c r="B78" s="3">
        <v>831</v>
      </c>
      <c r="C78" s="3">
        <v>908</v>
      </c>
      <c r="D78" s="3">
        <v>1147</v>
      </c>
      <c r="E78" s="3"/>
      <c r="F78" s="3">
        <f>SUM(B78:E78)</f>
        <v>2886</v>
      </c>
      <c r="G78" s="1">
        <f>F78/$F$85</f>
        <v>0.14353924201730828</v>
      </c>
    </row>
    <row r="79" spans="1:24" x14ac:dyDescent="0.25">
      <c r="A79" s="10" t="s">
        <v>65</v>
      </c>
      <c r="B79" s="22">
        <v>763</v>
      </c>
      <c r="C79" s="22">
        <v>913</v>
      </c>
      <c r="D79" s="22">
        <v>905</v>
      </c>
      <c r="E79" s="22"/>
      <c r="F79" s="22">
        <f>SUM(B79:E79)</f>
        <v>2581</v>
      </c>
      <c r="G79" s="1">
        <f>F79/$F$85</f>
        <v>0.12836964090321298</v>
      </c>
    </row>
    <row r="80" spans="1:24" x14ac:dyDescent="0.25">
      <c r="A80" s="4" t="s">
        <v>18</v>
      </c>
      <c r="B80" s="3">
        <v>611</v>
      </c>
      <c r="C80" s="3">
        <v>631</v>
      </c>
      <c r="D80" s="3">
        <v>641</v>
      </c>
      <c r="E80" s="3"/>
      <c r="F80" s="3">
        <f t="shared" ref="F80:F84" si="18">SUM(B80:E80)</f>
        <v>1883</v>
      </c>
      <c r="G80" s="1">
        <f t="shared" ref="G80:G84" si="19">F80/$F$85</f>
        <v>9.3653635730627668E-2</v>
      </c>
    </row>
    <row r="81" spans="1:7" x14ac:dyDescent="0.25">
      <c r="A81" s="4" t="s">
        <v>19</v>
      </c>
      <c r="B81" s="3">
        <v>1125</v>
      </c>
      <c r="C81" s="3">
        <v>1535</v>
      </c>
      <c r="D81" s="3">
        <v>1925</v>
      </c>
      <c r="E81" s="3"/>
      <c r="F81" s="3">
        <f t="shared" si="18"/>
        <v>4585</v>
      </c>
      <c r="G81" s="1">
        <f t="shared" si="19"/>
        <v>0.22804138068238336</v>
      </c>
    </row>
    <row r="82" spans="1:7" x14ac:dyDescent="0.25">
      <c r="A82" s="4" t="s">
        <v>20</v>
      </c>
      <c r="B82" s="3">
        <v>1105</v>
      </c>
      <c r="C82" s="3">
        <v>1189</v>
      </c>
      <c r="D82" s="3">
        <v>1224</v>
      </c>
      <c r="E82" s="3"/>
      <c r="F82" s="3">
        <f t="shared" si="18"/>
        <v>3518</v>
      </c>
      <c r="G82" s="1">
        <f t="shared" si="19"/>
        <v>0.17497264498159754</v>
      </c>
    </row>
    <row r="83" spans="1:7" x14ac:dyDescent="0.25">
      <c r="A83" s="4" t="s">
        <v>21</v>
      </c>
      <c r="B83" s="3">
        <v>1202</v>
      </c>
      <c r="C83" s="3">
        <v>1570</v>
      </c>
      <c r="D83" s="3">
        <v>1651</v>
      </c>
      <c r="E83" s="3"/>
      <c r="F83" s="3">
        <f t="shared" si="18"/>
        <v>4423</v>
      </c>
      <c r="G83" s="1">
        <f t="shared" si="19"/>
        <v>0.21998408435292949</v>
      </c>
    </row>
    <row r="84" spans="1:7" x14ac:dyDescent="0.25">
      <c r="A84" s="4" t="s">
        <v>28</v>
      </c>
      <c r="B84" s="3">
        <v>84</v>
      </c>
      <c r="C84" s="3">
        <v>79</v>
      </c>
      <c r="D84" s="3">
        <v>67</v>
      </c>
      <c r="E84" s="3"/>
      <c r="F84" s="3">
        <f t="shared" si="18"/>
        <v>230</v>
      </c>
      <c r="G84" s="1">
        <f t="shared" si="19"/>
        <v>1.1439371331940715E-2</v>
      </c>
    </row>
    <row r="85" spans="1:7" x14ac:dyDescent="0.25">
      <c r="A85" s="6" t="s">
        <v>4</v>
      </c>
      <c r="B85" s="7">
        <f>SUM(B78:B84)</f>
        <v>5721</v>
      </c>
      <c r="C85" s="7">
        <f>SUM(C78:C84)</f>
        <v>6825</v>
      </c>
      <c r="D85" s="7">
        <f>SUM(D78:D84)</f>
        <v>7560</v>
      </c>
      <c r="E85" s="7">
        <f>SUM(E78:E84)</f>
        <v>0</v>
      </c>
      <c r="F85" s="7">
        <f>SUM(F78:F84)</f>
        <v>20106</v>
      </c>
      <c r="G85" s="8">
        <f>SUBTOTAL(109,G78:G84)</f>
        <v>1</v>
      </c>
    </row>
    <row r="86" spans="1:7" ht="12" customHeight="1" thickBot="1" x14ac:dyDescent="0.3">
      <c r="A86" s="32"/>
      <c r="B86" s="32"/>
      <c r="C86" s="32"/>
      <c r="D86" s="32"/>
      <c r="E86" s="32"/>
      <c r="F86" s="32"/>
      <c r="G86" s="32"/>
    </row>
    <row r="87" spans="1:7" ht="53.25" customHeight="1" thickBot="1" x14ac:dyDescent="0.3">
      <c r="A87" s="29" t="s">
        <v>67</v>
      </c>
      <c r="B87" s="30"/>
      <c r="C87" s="30"/>
      <c r="D87" s="30"/>
      <c r="E87" s="30"/>
      <c r="F87" s="30"/>
      <c r="G87" s="31"/>
    </row>
  </sheetData>
  <mergeCells count="13">
    <mergeCell ref="A1:G1"/>
    <mergeCell ref="A2:G2"/>
    <mergeCell ref="A87:G87"/>
    <mergeCell ref="A86:G86"/>
    <mergeCell ref="A3:G3"/>
    <mergeCell ref="A43:G43"/>
    <mergeCell ref="A50:G50"/>
    <mergeCell ref="A60:G60"/>
    <mergeCell ref="A66:G66"/>
    <mergeCell ref="A76:G76"/>
    <mergeCell ref="A44:G44"/>
    <mergeCell ref="A75:G75"/>
    <mergeCell ref="A59:G59"/>
  </mergeCells>
  <pageMargins left="0.7" right="0.7" top="0.75" bottom="0.75" header="0.3" footer="0.3"/>
  <pageSetup orientation="portrait" r:id="rId1"/>
  <tableParts count="6">
    <tablePart r:id="rId2"/>
    <tablePart r:id="rId3"/>
    <tablePart r:id="rId4"/>
    <tablePart r:id="rId5"/>
    <tablePart r:id="rId6"/>
    <tablePart r:id="rId7"/>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IBR</vt:lpstr>
    </vt:vector>
  </TitlesOfParts>
  <Company>City of Madison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pddnh</dc:creator>
  <cp:lastModifiedBy>Document Services</cp:lastModifiedBy>
  <cp:lastPrinted>2022-01-09T19:28:46Z</cp:lastPrinted>
  <dcterms:created xsi:type="dcterms:W3CDTF">2016-05-12T13:52:51Z</dcterms:created>
  <dcterms:modified xsi:type="dcterms:W3CDTF">2022-11-29T17:48:43Z</dcterms:modified>
</cp:coreProperties>
</file>