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https://cityofmadisonwi-my.sharepoint.com/personal/acains_cityofmadison_com/Documents/21st Century Policing/2026/Q1/"/>
    </mc:Choice>
  </mc:AlternateContent>
  <xr:revisionPtr revIDLastSave="0" documentId="8_{E1D2E6B9-80FF-45B6-A0EA-372EDAB53217}" xr6:coauthVersionLast="47" xr6:coauthVersionMax="47" xr10:uidLastSave="{00000000-0000-0000-0000-000000000000}"/>
  <bookViews>
    <workbookView xWindow="-120" yWindow="-120" windowWidth="29040" windowHeight="15720" xr2:uid="{9070D6FB-E0FF-4B6E-85A9-C2B8E836FEC2}"/>
  </bookViews>
  <sheets>
    <sheet name="Q1 26 UOF" sheetId="1" r:id="rId1"/>
  </sheets>
  <definedNames>
    <definedName name="_xlnm.Print_Area" localSheetId="0">'Q1 26 UOF'!$A$1:$I$137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33" i="1" l="1"/>
  <c r="F133" i="1"/>
  <c r="E133" i="1"/>
  <c r="D133" i="1"/>
  <c r="H132" i="1"/>
  <c r="H131" i="1"/>
  <c r="H130" i="1"/>
  <c r="H129" i="1"/>
  <c r="H128" i="1"/>
  <c r="H127" i="1"/>
  <c r="H126" i="1"/>
  <c r="G125" i="1"/>
  <c r="H124" i="1"/>
  <c r="H123" i="1"/>
  <c r="H122" i="1"/>
  <c r="H121" i="1"/>
  <c r="H120" i="1"/>
  <c r="H119" i="1"/>
  <c r="H118" i="1"/>
  <c r="G117" i="1"/>
  <c r="E117" i="1"/>
  <c r="D117" i="1"/>
  <c r="H116" i="1"/>
  <c r="H115" i="1"/>
  <c r="H114" i="1"/>
  <c r="H113" i="1"/>
  <c r="H112" i="1"/>
  <c r="H111" i="1"/>
  <c r="H110" i="1"/>
  <c r="G109" i="1"/>
  <c r="F109" i="1"/>
  <c r="E109" i="1"/>
  <c r="D109" i="1"/>
  <c r="H108" i="1"/>
  <c r="H107" i="1"/>
  <c r="H106" i="1"/>
  <c r="H105" i="1"/>
  <c r="H104" i="1"/>
  <c r="H103" i="1"/>
  <c r="H102" i="1"/>
  <c r="G101" i="1"/>
  <c r="F101" i="1"/>
  <c r="E101" i="1"/>
  <c r="D101" i="1"/>
  <c r="H100" i="1"/>
  <c r="H99" i="1"/>
  <c r="H98" i="1"/>
  <c r="H97" i="1"/>
  <c r="H96" i="1"/>
  <c r="H95" i="1"/>
  <c r="H94" i="1"/>
  <c r="G93" i="1"/>
  <c r="F93" i="1"/>
  <c r="E93" i="1"/>
  <c r="D93" i="1"/>
  <c r="H92" i="1"/>
  <c r="H91" i="1"/>
  <c r="H90" i="1"/>
  <c r="H89" i="1"/>
  <c r="H88" i="1"/>
  <c r="H87" i="1"/>
  <c r="H86" i="1"/>
  <c r="G82" i="1"/>
  <c r="F82" i="1"/>
  <c r="E82" i="1"/>
  <c r="D82" i="1"/>
  <c r="H81" i="1"/>
  <c r="H80" i="1"/>
  <c r="H79" i="1"/>
  <c r="H78" i="1"/>
  <c r="G75" i="1"/>
  <c r="F75" i="1"/>
  <c r="D75" i="1"/>
  <c r="H74" i="1"/>
  <c r="H73" i="1"/>
  <c r="H72" i="1"/>
  <c r="H71" i="1"/>
  <c r="H70" i="1"/>
  <c r="H69" i="1"/>
  <c r="H68" i="1"/>
  <c r="G65" i="1"/>
  <c r="F65" i="1"/>
  <c r="E65" i="1"/>
  <c r="D65" i="1"/>
  <c r="H64" i="1"/>
  <c r="H63" i="1"/>
  <c r="H62" i="1"/>
  <c r="G59" i="1"/>
  <c r="F59" i="1"/>
  <c r="E59" i="1"/>
  <c r="D59" i="1"/>
  <c r="H58" i="1"/>
  <c r="H57" i="1"/>
  <c r="H56" i="1"/>
  <c r="H55" i="1"/>
  <c r="H54" i="1"/>
  <c r="H53" i="1"/>
  <c r="G46" i="1"/>
  <c r="F46" i="1"/>
  <c r="E46" i="1"/>
  <c r="D46" i="1"/>
  <c r="H45" i="1"/>
  <c r="H44" i="1"/>
  <c r="F40" i="1"/>
  <c r="E40" i="1"/>
  <c r="D40" i="1"/>
  <c r="H39" i="1"/>
  <c r="H38" i="1"/>
  <c r="H37" i="1"/>
  <c r="G35" i="1"/>
  <c r="F35" i="1"/>
  <c r="E35" i="1"/>
  <c r="D35" i="1"/>
  <c r="H34" i="1"/>
  <c r="H33" i="1"/>
  <c r="H32" i="1"/>
  <c r="H31" i="1"/>
  <c r="H30" i="1"/>
  <c r="H29" i="1"/>
  <c r="H28" i="1"/>
  <c r="H27" i="1"/>
  <c r="H25" i="1"/>
  <c r="H23" i="1"/>
  <c r="H20" i="1"/>
  <c r="H19" i="1"/>
  <c r="H18" i="1"/>
  <c r="H17" i="1"/>
  <c r="H16" i="1"/>
  <c r="H15" i="1"/>
  <c r="H14" i="1"/>
  <c r="G11" i="1"/>
  <c r="F11" i="1"/>
  <c r="E11" i="1"/>
  <c r="H10" i="1"/>
  <c r="H9" i="1"/>
  <c r="H93" i="1" l="1"/>
  <c r="I90" i="1" s="1"/>
  <c r="H75" i="1"/>
  <c r="I72" i="1" s="1"/>
  <c r="H133" i="1"/>
  <c r="I133" i="1" s="1"/>
  <c r="H35" i="1"/>
  <c r="I33" i="1" s="1"/>
  <c r="H11" i="1"/>
  <c r="H24" i="1"/>
  <c r="I23" i="1" s="1"/>
  <c r="H40" i="1"/>
  <c r="I38" i="1" s="1"/>
  <c r="H82" i="1"/>
  <c r="I82" i="1" s="1"/>
  <c r="H59" i="1"/>
  <c r="I57" i="1" s="1"/>
  <c r="H46" i="1"/>
  <c r="I46" i="1" s="1"/>
  <c r="H101" i="1"/>
  <c r="I97" i="1" s="1"/>
  <c r="H117" i="1"/>
  <c r="I113" i="1" s="1"/>
  <c r="I31" i="1"/>
  <c r="I28" i="1"/>
  <c r="H65" i="1"/>
  <c r="I62" i="1" s="1"/>
  <c r="H125" i="1"/>
  <c r="I124" i="1" s="1"/>
  <c r="H109" i="1"/>
  <c r="I103" i="1" s="1"/>
  <c r="I16" i="1" l="1"/>
  <c r="I20" i="1"/>
  <c r="I29" i="1"/>
  <c r="I89" i="1"/>
  <c r="I88" i="1"/>
  <c r="I93" i="1"/>
  <c r="I91" i="1"/>
  <c r="I87" i="1"/>
  <c r="I86" i="1"/>
  <c r="I92" i="1"/>
  <c r="I132" i="1"/>
  <c r="I74" i="1"/>
  <c r="I73" i="1"/>
  <c r="I70" i="1"/>
  <c r="I75" i="1"/>
  <c r="I71" i="1"/>
  <c r="I68" i="1"/>
  <c r="I27" i="1"/>
  <c r="I24" i="1"/>
  <c r="I128" i="1"/>
  <c r="I34" i="1"/>
  <c r="I130" i="1"/>
  <c r="I127" i="1"/>
  <c r="I129" i="1"/>
  <c r="I30" i="1"/>
  <c r="I32" i="1"/>
  <c r="I131" i="1"/>
  <c r="I21" i="1"/>
  <c r="I14" i="1"/>
  <c r="I22" i="1"/>
  <c r="I69" i="1"/>
  <c r="I126" i="1"/>
  <c r="I17" i="1"/>
  <c r="I18" i="1"/>
  <c r="I110" i="1"/>
  <c r="I78" i="1"/>
  <c r="I19" i="1"/>
  <c r="I96" i="1"/>
  <c r="I100" i="1"/>
  <c r="I101" i="1"/>
  <c r="I45" i="1"/>
  <c r="I44" i="1"/>
  <c r="I55" i="1"/>
  <c r="I80" i="1"/>
  <c r="I59" i="1"/>
  <c r="I53" i="1"/>
  <c r="I58" i="1"/>
  <c r="I117" i="1"/>
  <c r="I114" i="1"/>
  <c r="I94" i="1"/>
  <c r="I108" i="1"/>
  <c r="I102" i="1"/>
  <c r="I15" i="1"/>
  <c r="I39" i="1"/>
  <c r="I37" i="1"/>
  <c r="I115" i="1"/>
  <c r="I111" i="1"/>
  <c r="I112" i="1"/>
  <c r="I40" i="1"/>
  <c r="I81" i="1"/>
  <c r="I120" i="1"/>
  <c r="I99" i="1"/>
  <c r="I79" i="1"/>
  <c r="I95" i="1"/>
  <c r="I98" i="1"/>
  <c r="I116" i="1"/>
  <c r="I63" i="1"/>
  <c r="I54" i="1"/>
  <c r="I56" i="1"/>
  <c r="I109" i="1"/>
  <c r="I107" i="1"/>
  <c r="I106" i="1"/>
  <c r="I105" i="1"/>
  <c r="I121" i="1"/>
  <c r="I125" i="1"/>
  <c r="I122" i="1"/>
  <c r="I119" i="1"/>
  <c r="I104" i="1"/>
  <c r="I64" i="1"/>
  <c r="I65" i="1"/>
  <c r="I118" i="1"/>
  <c r="I123" i="1"/>
  <c r="I35" i="1" l="1"/>
</calcChain>
</file>

<file path=xl/sharedStrings.xml><?xml version="1.0" encoding="utf-8"?>
<sst xmlns="http://schemas.openxmlformats.org/spreadsheetml/2006/main" count="191" uniqueCount="66">
  <si>
    <t>Types of Force Used By Officers</t>
  </si>
  <si>
    <t>Description</t>
  </si>
  <si>
    <t>Q1</t>
  </si>
  <si>
    <t>Q2</t>
  </si>
  <si>
    <t>Q3</t>
  </si>
  <si>
    <t>Q4</t>
  </si>
  <si>
    <t>Total</t>
  </si>
  <si>
    <t xml:space="preserve"> </t>
  </si>
  <si>
    <t>Calls for Service</t>
  </si>
  <si>
    <t>Citizen Contacts Where Force Was Used</t>
  </si>
  <si>
    <t>% of CFS Where Force Was Used</t>
  </si>
  <si>
    <t>Force</t>
  </si>
  <si>
    <t>%</t>
  </si>
  <si>
    <t>Decentralization/Takedown (e.g. officer pushing or pulling a subject to the ground)</t>
  </si>
  <si>
    <t>Active Counter Measures (e.g. officer striking a subject with hand, forearm, foot or knee)</t>
  </si>
  <si>
    <t>Taser Deployment</t>
  </si>
  <si>
    <t>Hobble Restraints (a belt system which restricts a subject's ability to kick at officers, squad windows, etc)</t>
  </si>
  <si>
    <t>OC (i.e. Pepper) Spray Deployment</t>
  </si>
  <si>
    <t>Baton Strike</t>
  </si>
  <si>
    <t>K9 Bite</t>
  </si>
  <si>
    <t>Firearm Discharged Toward Suspect</t>
  </si>
  <si>
    <t>Impact Munition (firearm delivered projectile launched at a lower than normal velocity)</t>
  </si>
  <si>
    <t>Specialty (SWAT/SET)</t>
  </si>
  <si>
    <t>Firearm Discharged to Put Down a Sick or Suffering Animal</t>
  </si>
  <si>
    <t>District*</t>
  </si>
  <si>
    <t>West</t>
  </si>
  <si>
    <t>Midtown</t>
  </si>
  <si>
    <t>South</t>
  </si>
  <si>
    <t>Central</t>
  </si>
  <si>
    <t>North</t>
  </si>
  <si>
    <t>East</t>
  </si>
  <si>
    <t>Out of County</t>
  </si>
  <si>
    <t>Within County - Assist Agency</t>
  </si>
  <si>
    <t>Time of Day/Patrol Shift</t>
  </si>
  <si>
    <t>1st Detail (7am-3pm)</t>
  </si>
  <si>
    <t>3rd Detail (3pm-11pm)</t>
  </si>
  <si>
    <t>5th Detail (11pm-7am)</t>
  </si>
  <si>
    <t>Officer*- Sex</t>
  </si>
  <si>
    <t>Male</t>
  </si>
  <si>
    <t>Female</t>
  </si>
  <si>
    <t>Officer*- Race</t>
  </si>
  <si>
    <t>Asian</t>
  </si>
  <si>
    <t>African-American</t>
  </si>
  <si>
    <t>Hispanic</t>
  </si>
  <si>
    <t>Native American</t>
  </si>
  <si>
    <t>Other</t>
  </si>
  <si>
    <t>Caucasian</t>
  </si>
  <si>
    <t>Citizen- Sex</t>
  </si>
  <si>
    <t>Unknown</t>
  </si>
  <si>
    <t>Citizen- Race</t>
  </si>
  <si>
    <t>Other Influencing Factors</t>
  </si>
  <si>
    <t>Alcohol</t>
  </si>
  <si>
    <t>Drugs</t>
  </si>
  <si>
    <t>Alcohol/Drugs Combined</t>
  </si>
  <si>
    <t>Broken down quarterly, the following officers used force against the following citizens, broken out by race. These numbers can reflect calls for service in which more than one officer used force against one citizen during a single incident, or a single officer used more than one type of force against a citizen during the same incident.</t>
  </si>
  <si>
    <t>Officer to Citizen Demographics</t>
  </si>
  <si>
    <t>Officer Race</t>
  </si>
  <si>
    <t>Citizen Race</t>
  </si>
  <si>
    <t>For further information regarding the Madison Police Department’s Standard Operating Procedures on the use of force, follow the links below:</t>
  </si>
  <si>
    <t xml:space="preserve">Use of Force </t>
  </si>
  <si>
    <t>Use of Force Documentation</t>
  </si>
  <si>
    <t>Due to the dynamic nature of data, this information is a snapshot in time as of the creation of this report. The processing of additional records and corrections will be reflected in updates to existing and future sections of this report.   Data generated on: 04/23/2026</t>
  </si>
  <si>
    <t>From January 1 through March 31, 2026, Madison Police Officers responded to 34,175 calls for service.  In that time, there were  citizen contacts in which officers used recordable force* during their encounter.  This means that in the 1st quarter, MPD officers used recordable force 0.28% of the time when engaging with our citizens.  Each of these force incidents documented by officers was reviewed for compliance with MPD standard operating procedures.</t>
  </si>
  <si>
    <t>For 2026, MPD is comprised of 72% male officers as compared to 28% female officers.  MPD employed about  2.3 times the number of women than the national average of 12%.  The MPD officers who used force, broken down quarterly, were:</t>
  </si>
  <si>
    <t>MPD is comprised of men and women who represent many different racial groups and is generally reflective of the general Madison population.  For 2026, MPD employed 66% Caucasian officers and 34% minority officers. MPD officers who used force, broken down by quarter, were:</t>
  </si>
  <si>
    <t xml:space="preserve">*Please refer to MPDs SOP on use of force data collection (on our public website) for the definition of recordable force and distinction between reportable and recordable use of force.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</si>
</sst>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0.0%"/>
  </numFmts>
  <fonts count="16" x14ac:knownFonts="1">
    <font>
      <sz val="11"/>
      <color theme="1"/>
      <name val="Aptos Narrow"/>
      <family val="2"/>
      <scheme val="minor"/>
    </font>
    <font>
      <sz val="11"/>
      <color theme="1"/>
      <name val="Aptos Narrow"/>
      <family val="2"/>
      <scheme val="minor"/>
    </font>
    <font>
      <u/>
      <sz val="11"/>
      <color theme="10"/>
      <name val="Aptos Narrow"/>
      <family val="2"/>
      <scheme val="minor"/>
    </font>
    <font>
      <sz val="11"/>
      <color theme="1"/>
      <name val="Calibri"/>
      <family val="2"/>
    </font>
    <font>
      <b/>
      <sz val="12"/>
      <color rgb="FFFFFFFF"/>
      <name val="Calibri"/>
      <family val="2"/>
    </font>
    <font>
      <b/>
      <sz val="11"/>
      <name val="Calibri"/>
      <family val="2"/>
    </font>
    <font>
      <b/>
      <sz val="11"/>
      <color rgb="FFFFFFFF"/>
      <name val="Calibri"/>
      <family val="2"/>
    </font>
    <font>
      <sz val="11"/>
      <name val="Calibri"/>
      <family val="2"/>
    </font>
    <font>
      <sz val="11"/>
      <color rgb="FF000000"/>
      <name val="Calibri"/>
      <family val="2"/>
    </font>
    <font>
      <sz val="10"/>
      <name val="Calibri"/>
      <family val="2"/>
    </font>
    <font>
      <u/>
      <sz val="11"/>
      <color rgb="FF0000FF"/>
      <name val="Calibri"/>
      <family val="2"/>
    </font>
    <font>
      <b/>
      <sz val="11"/>
      <color rgb="FF000000"/>
      <name val="Calibri"/>
      <family val="2"/>
    </font>
    <font>
      <b/>
      <sz val="10"/>
      <name val="Calibri"/>
      <family val="2"/>
    </font>
    <font>
      <b/>
      <sz val="10"/>
      <color rgb="FF000000"/>
      <name val="Calibri"/>
      <family val="2"/>
    </font>
    <font>
      <b/>
      <sz val="10"/>
      <color rgb="FFFFFFFF"/>
      <name val="Calibri"/>
      <family val="2"/>
    </font>
    <font>
      <sz val="10"/>
      <color theme="1"/>
      <name val="Calibri"/>
      <family val="2"/>
    </font>
  </fonts>
  <fills count="11">
    <fill>
      <patternFill patternType="none"/>
    </fill>
    <fill>
      <patternFill patternType="gray125"/>
    </fill>
    <fill>
      <patternFill patternType="solid">
        <fgColor rgb="FF0D0D0D"/>
        <bgColor rgb="FF000000"/>
      </patternFill>
    </fill>
    <fill>
      <patternFill patternType="solid">
        <fgColor rgb="FFFFFFFF"/>
        <bgColor rgb="FF000000"/>
      </patternFill>
    </fill>
    <fill>
      <patternFill patternType="solid">
        <fgColor rgb="FF948A54"/>
        <bgColor rgb="FF000000"/>
      </patternFill>
    </fill>
    <fill>
      <patternFill patternType="solid">
        <fgColor rgb="FFC4BD97"/>
        <bgColor rgb="FF000000"/>
      </patternFill>
    </fill>
    <fill>
      <patternFill patternType="solid">
        <fgColor rgb="FFDDD9C4"/>
        <bgColor rgb="FF000000"/>
      </patternFill>
    </fill>
    <fill>
      <patternFill patternType="solid">
        <fgColor rgb="FF000000"/>
        <bgColor rgb="FF000000"/>
      </patternFill>
    </fill>
    <fill>
      <patternFill patternType="solid">
        <fgColor rgb="FFCCC0DA"/>
        <bgColor rgb="FF000000"/>
      </patternFill>
    </fill>
    <fill>
      <patternFill patternType="solid">
        <fgColor rgb="FFE4DFEC"/>
        <bgColor rgb="FF000000"/>
      </patternFill>
    </fill>
    <fill>
      <patternFill patternType="solid">
        <fgColor rgb="FFB1A0C7"/>
        <bgColor rgb="FF000000"/>
      </patternFill>
    </fill>
  </fills>
  <borders count="1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9" fontId="1" fillId="0" borderId="0" applyFont="0" applyFill="0" applyBorder="0" applyAlignment="0" applyProtection="0"/>
    <xf numFmtId="0" fontId="2" fillId="0" borderId="0" applyNumberFormat="0" applyFill="0" applyBorder="0" applyAlignment="0" applyProtection="0"/>
  </cellStyleXfs>
  <cellXfs count="113">
    <xf numFmtId="0" fontId="0" fillId="0" borderId="0" xfId="0"/>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10" fontId="7" fillId="0" borderId="0" xfId="1" applyNumberFormat="1" applyFont="1" applyFill="1" applyBorder="1" applyAlignment="1">
      <alignment horizontal="center" vertical="center" wrapText="1"/>
    </xf>
    <xf numFmtId="0" fontId="11" fillId="0" borderId="9" xfId="0" applyFont="1" applyBorder="1"/>
    <xf numFmtId="0" fontId="11" fillId="0" borderId="4" xfId="0" applyFont="1" applyBorder="1" applyAlignment="1">
      <alignment horizontal="center" vertical="center" wrapText="1"/>
    </xf>
    <xf numFmtId="0" fontId="11" fillId="0" borderId="5"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5" fillId="0" borderId="5" xfId="0" applyFont="1" applyBorder="1" applyAlignment="1">
      <alignment horizontal="center" vertical="center" wrapText="1"/>
    </xf>
    <xf numFmtId="0" fontId="5" fillId="0" borderId="0" xfId="0" applyFont="1" applyBorder="1" applyAlignment="1">
      <alignment horizontal="center" vertical="center" wrapText="1"/>
    </xf>
    <xf numFmtId="0" fontId="11" fillId="0" borderId="0" xfId="0" applyFont="1" applyBorder="1" applyAlignment="1">
      <alignment horizontal="center" vertical="center" wrapText="1"/>
    </xf>
    <xf numFmtId="0" fontId="13" fillId="0" borderId="2" xfId="0" applyFont="1" applyBorder="1" applyAlignment="1">
      <alignment horizontal="center" vertical="center" wrapText="1"/>
    </xf>
    <xf numFmtId="0" fontId="13" fillId="0" borderId="3" xfId="0" applyFont="1" applyBorder="1" applyAlignment="1">
      <alignment horizontal="center" vertical="center" wrapText="1"/>
    </xf>
    <xf numFmtId="0" fontId="3" fillId="0" borderId="2" xfId="0" applyFont="1" applyBorder="1" applyAlignment="1">
      <alignment horizontal="center"/>
    </xf>
    <xf numFmtId="0" fontId="3" fillId="0" borderId="1" xfId="0" applyFont="1" applyBorder="1"/>
    <xf numFmtId="0" fontId="3" fillId="0" borderId="2" xfId="0" applyFont="1" applyBorder="1"/>
    <xf numFmtId="0" fontId="4" fillId="2" borderId="2" xfId="0" applyFont="1" applyFill="1" applyBorder="1" applyAlignment="1">
      <alignment horizontal="center"/>
    </xf>
    <xf numFmtId="0" fontId="4" fillId="2" borderId="3" xfId="0" applyFont="1" applyFill="1" applyBorder="1" applyAlignment="1">
      <alignment horizontal="center"/>
    </xf>
    <xf numFmtId="0" fontId="4" fillId="0" borderId="0" xfId="0" applyFont="1" applyBorder="1" applyAlignment="1">
      <alignment wrapText="1"/>
    </xf>
    <xf numFmtId="0" fontId="4" fillId="0" borderId="0" xfId="0" applyFont="1" applyBorder="1" applyAlignment="1">
      <alignment horizontal="center" wrapText="1"/>
    </xf>
    <xf numFmtId="0" fontId="6" fillId="0" borderId="0" xfId="0" applyFont="1" applyBorder="1" applyAlignment="1">
      <alignment horizontal="center" wrapText="1"/>
    </xf>
    <xf numFmtId="0" fontId="6" fillId="0" borderId="0" xfId="0" applyFont="1" applyBorder="1" applyAlignment="1">
      <alignment horizontal="center" vertical="center" wrapText="1"/>
    </xf>
    <xf numFmtId="0" fontId="6" fillId="0" borderId="5" xfId="0" applyFont="1" applyBorder="1" applyAlignment="1">
      <alignment horizontal="center" vertical="center" wrapText="1"/>
    </xf>
    <xf numFmtId="0" fontId="7" fillId="0" borderId="0" xfId="0" applyFont="1" applyBorder="1" applyAlignment="1">
      <alignment horizontal="center" vertical="center" wrapText="1"/>
    </xf>
    <xf numFmtId="3" fontId="7" fillId="0" borderId="0" xfId="0" applyNumberFormat="1" applyFont="1" applyBorder="1" applyAlignment="1">
      <alignment horizontal="center" vertical="center" wrapText="1"/>
    </xf>
    <xf numFmtId="0" fontId="5" fillId="0" borderId="0" xfId="0" applyFont="1" applyBorder="1" applyAlignment="1">
      <alignment horizontal="center" vertical="center" wrapText="1"/>
    </xf>
    <xf numFmtId="0" fontId="3" fillId="0" borderId="4" xfId="0" applyFont="1" applyBorder="1"/>
    <xf numFmtId="0" fontId="3" fillId="0" borderId="0" xfId="0" applyFont="1" applyBorder="1"/>
    <xf numFmtId="0" fontId="3" fillId="0" borderId="0" xfId="0" applyFont="1" applyBorder="1" applyAlignment="1">
      <alignment horizontal="center"/>
    </xf>
    <xf numFmtId="0" fontId="3" fillId="0" borderId="0" xfId="0" applyFont="1" applyBorder="1" applyAlignment="1">
      <alignment horizontal="center" vertical="center"/>
    </xf>
    <xf numFmtId="164" fontId="3" fillId="0" borderId="5" xfId="1" applyNumberFormat="1" applyFont="1" applyFill="1" applyBorder="1" applyAlignment="1">
      <alignment horizontal="center" vertical="center"/>
    </xf>
    <xf numFmtId="0" fontId="3" fillId="0" borderId="0" xfId="0" applyFont="1" applyBorder="1" applyAlignment="1">
      <alignment wrapText="1"/>
    </xf>
    <xf numFmtId="0" fontId="3" fillId="0" borderId="0" xfId="0" applyFont="1" applyBorder="1" applyAlignment="1">
      <alignment horizontal="center" vertical="center" wrapText="1"/>
    </xf>
    <xf numFmtId="164" fontId="3" fillId="0" borderId="5" xfId="1" applyNumberFormat="1" applyFont="1" applyFill="1" applyBorder="1" applyAlignment="1">
      <alignment horizontal="center" vertical="center" wrapText="1"/>
    </xf>
    <xf numFmtId="164" fontId="8" fillId="0" borderId="5" xfId="1" applyNumberFormat="1" applyFont="1" applyFill="1" applyBorder="1" applyAlignment="1">
      <alignment horizontal="center"/>
    </xf>
    <xf numFmtId="164" fontId="8" fillId="0" borderId="5" xfId="1" applyNumberFormat="1" applyFont="1" applyFill="1" applyBorder="1" applyAlignment="1">
      <alignment horizontal="center" vertical="center"/>
    </xf>
    <xf numFmtId="164" fontId="3" fillId="0" borderId="5" xfId="1" applyNumberFormat="1" applyFont="1" applyFill="1" applyBorder="1" applyAlignment="1">
      <alignment horizontal="center"/>
    </xf>
    <xf numFmtId="0" fontId="3" fillId="0" borderId="0" xfId="0" applyFont="1" applyBorder="1" applyAlignment="1">
      <alignment horizontal="center"/>
    </xf>
    <xf numFmtId="0" fontId="3" fillId="0" borderId="5" xfId="0" applyFont="1" applyBorder="1" applyAlignment="1">
      <alignment horizontal="center"/>
    </xf>
    <xf numFmtId="0" fontId="11" fillId="0" borderId="0" xfId="0" applyFont="1" applyBorder="1" applyAlignment="1">
      <alignment horizontal="center"/>
    </xf>
    <xf numFmtId="164" fontId="11" fillId="0" borderId="5" xfId="1" applyNumberFormat="1" applyFont="1" applyFill="1" applyBorder="1" applyAlignment="1">
      <alignment horizontal="center"/>
    </xf>
    <xf numFmtId="0" fontId="3" fillId="5" borderId="0" xfId="0" applyFont="1" applyFill="1" applyBorder="1" applyAlignment="1">
      <alignment horizontal="center"/>
    </xf>
    <xf numFmtId="164" fontId="3" fillId="5" borderId="5" xfId="1" applyNumberFormat="1" applyFont="1" applyFill="1" applyBorder="1" applyAlignment="1">
      <alignment horizontal="center"/>
    </xf>
    <xf numFmtId="0" fontId="3" fillId="6" borderId="0" xfId="0" applyFont="1" applyFill="1" applyBorder="1" applyAlignment="1">
      <alignment horizontal="center"/>
    </xf>
    <xf numFmtId="164" fontId="3" fillId="6" borderId="5" xfId="1" applyNumberFormat="1" applyFont="1" applyFill="1" applyBorder="1" applyAlignment="1">
      <alignment horizontal="center"/>
    </xf>
    <xf numFmtId="0" fontId="3" fillId="0" borderId="6" xfId="0" applyFont="1" applyBorder="1"/>
    <xf numFmtId="0" fontId="3" fillId="0" borderId="7" xfId="0" applyFont="1" applyBorder="1"/>
    <xf numFmtId="0" fontId="3" fillId="0" borderId="7" xfId="0" applyFont="1" applyBorder="1" applyAlignment="1">
      <alignment horizontal="center" vertical="center"/>
    </xf>
    <xf numFmtId="164" fontId="8" fillId="0" borderId="8" xfId="1" applyNumberFormat="1" applyFont="1" applyFill="1" applyBorder="1" applyAlignment="1">
      <alignment horizontal="center" vertical="center"/>
    </xf>
    <xf numFmtId="0" fontId="4" fillId="0" borderId="0" xfId="0" applyFont="1" applyBorder="1" applyAlignment="1">
      <alignment horizontal="center" wrapText="1"/>
    </xf>
    <xf numFmtId="0" fontId="9" fillId="3" borderId="0" xfId="0" applyFont="1" applyFill="1" applyBorder="1" applyAlignment="1">
      <alignment horizontal="left" wrapText="1"/>
    </xf>
    <xf numFmtId="0" fontId="11" fillId="0" borderId="0" xfId="0" applyFont="1" applyBorder="1" applyAlignment="1">
      <alignment horizontal="center" vertical="center"/>
    </xf>
    <xf numFmtId="0" fontId="4" fillId="2" borderId="1" xfId="0" applyFont="1" applyFill="1" applyBorder="1" applyAlignment="1">
      <alignment horizontal="center"/>
    </xf>
    <xf numFmtId="0" fontId="4" fillId="0" borderId="4" xfId="0" applyFont="1" applyBorder="1" applyAlignment="1">
      <alignment horizontal="center" wrapText="1"/>
    </xf>
    <xf numFmtId="0" fontId="4" fillId="0" borderId="5" xfId="0" applyFont="1" applyBorder="1" applyAlignment="1">
      <alignment horizontal="center" wrapText="1"/>
    </xf>
    <xf numFmtId="0" fontId="12" fillId="0" borderId="4" xfId="0" applyFont="1" applyBorder="1" applyAlignment="1">
      <alignment horizontal="center" vertical="center" wrapText="1"/>
    </xf>
    <xf numFmtId="0" fontId="6" fillId="0" borderId="4" xfId="0" applyFont="1" applyBorder="1" applyAlignment="1">
      <alignment horizontal="left" vertical="center" wrapText="1"/>
    </xf>
    <xf numFmtId="0" fontId="7" fillId="0" borderId="4" xfId="0" applyFont="1" applyBorder="1" applyAlignment="1">
      <alignment horizontal="left" vertical="center" wrapText="1"/>
    </xf>
    <xf numFmtId="0" fontId="9" fillId="3" borderId="4" xfId="0" applyFont="1" applyFill="1" applyBorder="1" applyAlignment="1">
      <alignment horizontal="left" wrapText="1"/>
    </xf>
    <xf numFmtId="0" fontId="9" fillId="3" borderId="5" xfId="0" applyFont="1" applyFill="1" applyBorder="1" applyAlignment="1">
      <alignment horizontal="left" wrapText="1"/>
    </xf>
    <xf numFmtId="0" fontId="3" fillId="0" borderId="4" xfId="0" applyFont="1" applyBorder="1" applyAlignment="1">
      <alignment vertical="center" wrapText="1"/>
    </xf>
    <xf numFmtId="0" fontId="3" fillId="0" borderId="4" xfId="0" applyFont="1" applyBorder="1" applyAlignment="1">
      <alignment vertical="center"/>
    </xf>
    <xf numFmtId="0" fontId="11" fillId="0" borderId="4" xfId="0" applyFont="1" applyBorder="1"/>
    <xf numFmtId="164" fontId="11" fillId="0" borderId="5" xfId="1" applyNumberFormat="1" applyFont="1" applyFill="1" applyBorder="1" applyAlignment="1">
      <alignment horizontal="center" vertical="center"/>
    </xf>
    <xf numFmtId="0" fontId="3" fillId="0" borderId="6" xfId="0" applyFont="1" applyBorder="1" applyAlignment="1">
      <alignment vertical="center" wrapText="1"/>
    </xf>
    <xf numFmtId="0" fontId="3" fillId="0" borderId="0" xfId="0" applyFont="1" applyBorder="1" applyAlignment="1">
      <alignment horizontal="left"/>
    </xf>
    <xf numFmtId="0" fontId="11" fillId="5" borderId="0" xfId="0" applyFont="1" applyFill="1" applyBorder="1" applyAlignment="1">
      <alignment horizontal="center"/>
    </xf>
    <xf numFmtId="0" fontId="10" fillId="0" borderId="0" xfId="2" applyFont="1" applyFill="1" applyBorder="1" applyAlignment="1" applyProtection="1">
      <alignment horizontal="center"/>
    </xf>
    <xf numFmtId="0" fontId="3" fillId="0" borderId="3" xfId="0" applyFont="1" applyBorder="1" applyAlignment="1">
      <alignment horizontal="center"/>
    </xf>
    <xf numFmtId="0" fontId="13" fillId="0" borderId="4" xfId="0" applyFont="1" applyBorder="1" applyAlignment="1">
      <alignment horizontal="center" vertical="center" wrapText="1"/>
    </xf>
    <xf numFmtId="0" fontId="3" fillId="0" borderId="4" xfId="0" applyFont="1" applyBorder="1" applyAlignment="1">
      <alignment horizontal="center"/>
    </xf>
    <xf numFmtId="0" fontId="3" fillId="0" borderId="4" xfId="0" applyFont="1" applyBorder="1" applyAlignment="1">
      <alignment horizontal="left"/>
    </xf>
    <xf numFmtId="0" fontId="3" fillId="0" borderId="5" xfId="0" applyFont="1" applyBorder="1" applyAlignment="1">
      <alignment horizontal="left"/>
    </xf>
    <xf numFmtId="0" fontId="3" fillId="5" borderId="4" xfId="0" applyFont="1" applyFill="1" applyBorder="1"/>
    <xf numFmtId="0" fontId="3" fillId="6" borderId="4" xfId="0" applyFont="1" applyFill="1" applyBorder="1"/>
    <xf numFmtId="0" fontId="11" fillId="5" borderId="4" xfId="0" applyFont="1" applyFill="1" applyBorder="1"/>
    <xf numFmtId="164" fontId="11" fillId="5" borderId="5" xfId="1" applyNumberFormat="1" applyFont="1" applyFill="1" applyBorder="1" applyAlignment="1">
      <alignment horizontal="center"/>
    </xf>
    <xf numFmtId="0" fontId="13" fillId="0" borderId="6" xfId="0" applyFont="1" applyBorder="1" applyAlignment="1">
      <alignment horizontal="center" vertical="center" wrapText="1"/>
    </xf>
    <xf numFmtId="0" fontId="10" fillId="0" borderId="5" xfId="2" applyFont="1" applyFill="1" applyBorder="1" applyAlignment="1" applyProtection="1">
      <alignment horizontal="center"/>
    </xf>
    <xf numFmtId="0" fontId="13" fillId="0" borderId="7" xfId="0" applyFont="1" applyBorder="1" applyAlignment="1">
      <alignment horizontal="center" vertical="center" wrapText="1"/>
    </xf>
    <xf numFmtId="0" fontId="14" fillId="7" borderId="1" xfId="0" applyFont="1" applyFill="1" applyBorder="1" applyAlignment="1">
      <alignment horizontal="left"/>
    </xf>
    <xf numFmtId="0" fontId="14" fillId="7" borderId="2" xfId="0" applyFont="1" applyFill="1" applyBorder="1" applyAlignment="1">
      <alignment horizontal="center"/>
    </xf>
    <xf numFmtId="0" fontId="14" fillId="7" borderId="3" xfId="0" applyFont="1" applyFill="1" applyBorder="1" applyAlignment="1">
      <alignment horizontal="center"/>
    </xf>
    <xf numFmtId="0" fontId="13" fillId="8" borderId="4" xfId="0" applyFont="1" applyFill="1" applyBorder="1" applyAlignment="1">
      <alignment horizontal="center" vertical="center" textRotation="90"/>
    </xf>
    <xf numFmtId="0" fontId="13" fillId="9" borderId="0" xfId="0" applyFont="1" applyFill="1" applyBorder="1" applyAlignment="1">
      <alignment horizontal="center" vertical="center" textRotation="90"/>
    </xf>
    <xf numFmtId="0" fontId="15" fillId="0" borderId="0" xfId="0" applyFont="1" applyBorder="1"/>
    <xf numFmtId="0" fontId="15" fillId="0" borderId="0" xfId="0" applyFont="1" applyBorder="1" applyAlignment="1">
      <alignment horizontal="center"/>
    </xf>
    <xf numFmtId="164" fontId="15" fillId="0" borderId="5" xfId="1" applyNumberFormat="1" applyFont="1" applyFill="1" applyBorder="1" applyAlignment="1">
      <alignment horizontal="center"/>
    </xf>
    <xf numFmtId="0" fontId="13" fillId="0" borderId="0" xfId="0" applyFont="1" applyBorder="1"/>
    <xf numFmtId="0" fontId="13" fillId="0" borderId="0" xfId="0" applyFont="1" applyBorder="1" applyAlignment="1">
      <alignment horizontal="center"/>
    </xf>
    <xf numFmtId="164" fontId="13" fillId="0" borderId="5" xfId="1" applyNumberFormat="1" applyFont="1" applyFill="1" applyBorder="1" applyAlignment="1">
      <alignment horizontal="center"/>
    </xf>
    <xf numFmtId="0" fontId="13" fillId="8" borderId="1" xfId="0" applyFont="1" applyFill="1" applyBorder="1" applyAlignment="1">
      <alignment horizontal="center" vertical="center" textRotation="90"/>
    </xf>
    <xf numFmtId="0" fontId="13" fillId="9" borderId="2" xfId="0" applyFont="1" applyFill="1" applyBorder="1" applyAlignment="1">
      <alignment horizontal="center" vertical="center" textRotation="90"/>
    </xf>
    <xf numFmtId="0" fontId="13" fillId="10" borderId="2" xfId="0" applyFont="1" applyFill="1" applyBorder="1"/>
    <xf numFmtId="0" fontId="13" fillId="10" borderId="2" xfId="0" applyFont="1" applyFill="1" applyBorder="1" applyAlignment="1">
      <alignment horizontal="center"/>
    </xf>
    <xf numFmtId="0" fontId="13" fillId="10" borderId="3" xfId="0" applyFont="1" applyFill="1" applyBorder="1" applyAlignment="1">
      <alignment horizontal="center"/>
    </xf>
    <xf numFmtId="0" fontId="13" fillId="8" borderId="6" xfId="0" applyFont="1" applyFill="1" applyBorder="1" applyAlignment="1">
      <alignment horizontal="center" vertical="center" textRotation="90"/>
    </xf>
    <xf numFmtId="0" fontId="13" fillId="9" borderId="7" xfId="0" applyFont="1" applyFill="1" applyBorder="1" applyAlignment="1">
      <alignment horizontal="center" vertical="center" textRotation="90"/>
    </xf>
    <xf numFmtId="0" fontId="13" fillId="0" borderId="7" xfId="0" applyFont="1" applyBorder="1"/>
    <xf numFmtId="0" fontId="13" fillId="0" borderId="7" xfId="0" applyFont="1" applyBorder="1" applyAlignment="1">
      <alignment horizontal="center"/>
    </xf>
    <xf numFmtId="164" fontId="13" fillId="0" borderId="8" xfId="1" applyNumberFormat="1" applyFont="1" applyFill="1" applyBorder="1" applyAlignment="1">
      <alignment horizontal="center"/>
    </xf>
    <xf numFmtId="0" fontId="11" fillId="0" borderId="6" xfId="0" applyFont="1" applyBorder="1"/>
    <xf numFmtId="0" fontId="11" fillId="0" borderId="7" xfId="0" applyFont="1" applyBorder="1" applyAlignment="1">
      <alignment horizontal="center"/>
    </xf>
    <xf numFmtId="164" fontId="11" fillId="0" borderId="8" xfId="1" applyNumberFormat="1" applyFont="1" applyFill="1" applyBorder="1" applyAlignment="1">
      <alignment horizontal="center"/>
    </xf>
    <xf numFmtId="0" fontId="3" fillId="0" borderId="10" xfId="0" applyFont="1" applyBorder="1" applyAlignment="1">
      <alignment horizontal="center"/>
    </xf>
    <xf numFmtId="0" fontId="3" fillId="0" borderId="11" xfId="0" applyFont="1" applyBorder="1" applyAlignment="1">
      <alignment horizontal="center"/>
    </xf>
    <xf numFmtId="0" fontId="3" fillId="0" borderId="9" xfId="0" applyFont="1" applyBorder="1"/>
    <xf numFmtId="0" fontId="3" fillId="0" borderId="7" xfId="0" applyFont="1" applyBorder="1" applyAlignment="1">
      <alignment horizontal="center"/>
    </xf>
    <xf numFmtId="164" fontId="3" fillId="0" borderId="8" xfId="1" applyNumberFormat="1" applyFont="1" applyFill="1" applyBorder="1" applyAlignment="1">
      <alignment horizontal="center"/>
    </xf>
    <xf numFmtId="0" fontId="11" fillId="4" borderId="9" xfId="0" applyFont="1" applyFill="1" applyBorder="1"/>
    <xf numFmtId="0" fontId="11" fillId="4" borderId="10" xfId="0" applyFont="1" applyFill="1" applyBorder="1" applyAlignment="1">
      <alignment horizontal="center"/>
    </xf>
    <xf numFmtId="0" fontId="11" fillId="4" borderId="11" xfId="0" applyFont="1" applyFill="1" applyBorder="1" applyAlignment="1">
      <alignment horizontal="center"/>
    </xf>
  </cellXfs>
  <cellStyles count="3">
    <cellStyle name="Hyperlink" xfId="2" builtinId="8"/>
    <cellStyle name="Normal" xfId="0" builtinId="0"/>
    <cellStyle name="Percent" xfId="1" builtinId="5"/>
  </cellStyles>
  <dxfs count="141">
    <dxf>
      <font>
        <b/>
        <i val="0"/>
        <strike val="0"/>
        <condense val="0"/>
        <extend val="0"/>
        <outline val="0"/>
        <shadow val="0"/>
        <u val="none"/>
        <vertAlign val="baseline"/>
        <sz val="11"/>
        <color rgb="FF000000"/>
        <name val="Calibri"/>
        <scheme val="none"/>
      </font>
      <fill>
        <patternFill patternType="solid">
          <fgColor rgb="FF000000"/>
          <bgColor rgb="FF948A54"/>
        </patternFill>
      </fill>
      <alignment horizontal="center" vertical="bottom" textRotation="0" wrapText="0" relativeIndent="0" justifyLastLine="0" shrinkToFit="0" readingOrder="0"/>
      <border diagonalUp="0" diagonalDown="0">
        <left/>
        <right/>
        <top/>
        <bottom/>
        <vertical/>
        <horizontal/>
      </border>
    </dxf>
    <dxf>
      <border>
        <bottom style="thin">
          <color indexed="64"/>
        </bottom>
      </border>
    </dxf>
    <dxf>
      <alignment horizontal="center" vertical="bottom" textRotation="0" wrapText="0" relativeIndent="0" justifyLastLine="0" shrinkToFit="0" readingOrder="0"/>
      <border diagonalUp="0" diagonalDown="0">
        <left/>
        <right/>
        <top/>
        <bottom/>
        <vertical/>
        <horizontal/>
      </border>
    </dxf>
    <dxf>
      <border>
        <bottom style="thin">
          <color indexed="64"/>
        </bottom>
      </border>
    </dxf>
    <dxf>
      <alignment horizontal="center" vertical="bottom" textRotation="0" wrapText="0" relativeIndent="0" justifyLastLine="0" shrinkToFit="0" readingOrder="0"/>
      <border diagonalUp="0" diagonalDown="0">
        <left/>
        <right/>
        <top/>
        <bottom/>
        <vertical/>
        <horizontal/>
      </border>
    </dxf>
    <dxf>
      <border>
        <bottom style="thin">
          <color indexed="64"/>
        </bottom>
      </border>
    </dxf>
    <dxf>
      <alignment horizontal="center" vertical="bottom" textRotation="0" wrapText="0" relativeIndent="0" justifyLastLine="0" shrinkToFit="0" readingOrder="0"/>
      <border diagonalUp="0" diagonalDown="0">
        <left/>
        <right/>
        <top/>
        <bottom/>
        <vertical/>
        <horizontal/>
      </border>
    </dxf>
    <dxf>
      <border>
        <bottom style="thin">
          <color indexed="64"/>
        </bottom>
      </border>
    </dxf>
    <dxf>
      <alignment horizontal="center" vertical="bottom" textRotation="0" wrapText="0" relativeIndent="0" justifyLastLine="0" shrinkToFit="0" readingOrder="0"/>
      <border diagonalUp="0" diagonalDown="0">
        <left/>
        <right/>
        <top/>
        <bottom/>
        <vertical/>
        <horizontal/>
      </border>
    </dxf>
    <dxf>
      <border>
        <bottom style="thin">
          <color indexed="64"/>
        </bottom>
      </border>
    </dxf>
    <dxf>
      <alignment horizontal="center" vertical="bottom" textRotation="0" wrapText="0" relativeIndent="0" justifyLastLine="0" shrinkToFit="0" readingOrder="0"/>
      <border diagonalUp="0" diagonalDown="0">
        <left/>
        <right/>
        <top/>
        <bottom/>
        <vertical/>
        <horizontal/>
      </border>
    </dxf>
    <dxf>
      <border>
        <bottom style="thin">
          <color indexed="64"/>
        </bottom>
      </border>
    </dxf>
    <dxf>
      <border diagonalUp="0" diagonalDown="0">
        <left/>
        <right/>
        <top/>
        <bottom/>
        <vertical/>
        <horizontal/>
      </border>
    </dxf>
    <dxf>
      <border>
        <bottom style="thin">
          <color indexed="64"/>
        </bottom>
      </border>
    </dxf>
    <dxf>
      <font>
        <b/>
        <i val="0"/>
        <strike val="0"/>
        <condense val="0"/>
        <extend val="0"/>
        <outline val="0"/>
        <shadow val="0"/>
        <u val="none"/>
        <vertAlign val="baseline"/>
        <sz val="11"/>
        <color rgb="FF000000"/>
        <name val="Calibri"/>
        <scheme val="none"/>
      </font>
      <numFmt numFmtId="164" formatCode="0.0%"/>
      <alignment horizontal="center" vertical="bottom" textRotation="0" wrapText="0" indent="0" justifyLastLine="0" shrinkToFit="0" readingOrder="0"/>
    </dxf>
    <dxf>
      <font>
        <b/>
        <i val="0"/>
        <strike val="0"/>
        <condense val="0"/>
        <extend val="0"/>
        <outline val="0"/>
        <shadow val="0"/>
        <u val="none"/>
        <vertAlign val="baseline"/>
        <sz val="11"/>
        <color rgb="FF000000"/>
        <name val="Calibri"/>
        <scheme val="none"/>
      </font>
      <numFmt numFmtId="0" formatCode="General"/>
      <alignment horizontal="center" vertical="bottom" textRotation="0" wrapText="0" indent="0" justifyLastLine="0" shrinkToFit="0" readingOrder="0"/>
    </dxf>
    <dxf>
      <font>
        <b/>
        <i val="0"/>
        <strike val="0"/>
        <condense val="0"/>
        <extend val="0"/>
        <outline val="0"/>
        <shadow val="0"/>
        <u val="none"/>
        <vertAlign val="baseline"/>
        <sz val="11"/>
        <color rgb="FF000000"/>
        <name val="Calibri"/>
        <scheme val="none"/>
      </font>
      <numFmt numFmtId="0" formatCode="General"/>
      <alignment horizontal="center" vertical="bottom" textRotation="0" wrapText="0" indent="0" justifyLastLine="0" shrinkToFit="0" readingOrder="0"/>
    </dxf>
    <dxf>
      <font>
        <b/>
        <i val="0"/>
        <strike val="0"/>
        <condense val="0"/>
        <extend val="0"/>
        <outline val="0"/>
        <shadow val="0"/>
        <u val="none"/>
        <vertAlign val="baseline"/>
        <sz val="11"/>
        <color rgb="FF000000"/>
        <name val="Calibri"/>
        <scheme val="none"/>
      </font>
      <alignment horizontal="center" vertical="bottom" textRotation="0" wrapText="0" indent="0" justifyLastLine="0" shrinkToFit="0" readingOrder="0"/>
    </dxf>
    <dxf>
      <font>
        <b/>
        <i val="0"/>
        <strike val="0"/>
        <condense val="0"/>
        <extend val="0"/>
        <outline val="0"/>
        <shadow val="0"/>
        <u val="none"/>
        <vertAlign val="baseline"/>
        <sz val="11"/>
        <color rgb="FF000000"/>
        <name val="Calibri"/>
        <scheme val="none"/>
      </font>
      <alignment horizontal="center" vertical="bottom" textRotation="0" wrapText="0" indent="0" justifyLastLine="0" shrinkToFit="0" readingOrder="0"/>
    </dxf>
    <dxf>
      <font>
        <b/>
        <i val="0"/>
        <strike val="0"/>
        <condense val="0"/>
        <extend val="0"/>
        <outline val="0"/>
        <shadow val="0"/>
        <u val="none"/>
        <vertAlign val="baseline"/>
        <sz val="11"/>
        <color rgb="FF000000"/>
        <name val="Calibri"/>
        <scheme val="none"/>
      </font>
      <numFmt numFmtId="0" formatCode="General"/>
      <alignment horizontal="center" vertical="bottom" textRotation="0" wrapText="0" indent="0" justifyLastLine="0" shrinkToFit="0" readingOrder="0"/>
    </dxf>
    <dxf>
      <font>
        <b/>
        <i val="0"/>
        <strike val="0"/>
        <condense val="0"/>
        <extend val="0"/>
        <outline val="0"/>
        <shadow val="0"/>
        <u val="none"/>
        <vertAlign val="baseline"/>
        <sz val="11"/>
        <color rgb="FF000000"/>
        <name val="Calibri"/>
        <scheme val="none"/>
      </font>
    </dxf>
    <dxf>
      <font>
        <b/>
        <i val="0"/>
        <strike val="0"/>
        <condense val="0"/>
        <extend val="0"/>
        <outline val="0"/>
        <shadow val="0"/>
        <u val="none"/>
        <vertAlign val="baseline"/>
        <sz val="11"/>
        <color auto="1"/>
        <name val="Calibri"/>
        <scheme val="none"/>
      </font>
      <fill>
        <patternFill patternType="none">
          <fgColor rgb="FF000000"/>
          <bgColor rgb="FFFFFFFF"/>
        </patternFill>
      </fill>
      <alignment horizontal="center" vertical="center" textRotation="0" wrapText="1" relativeIndent="0" justifyLastLine="0" shrinkToFit="0" readingOrder="0"/>
    </dxf>
    <dxf>
      <font>
        <b/>
        <i val="0"/>
        <strike val="0"/>
        <condense val="0"/>
        <extend val="0"/>
        <outline val="0"/>
        <shadow val="0"/>
        <u val="none"/>
        <vertAlign val="baseline"/>
        <sz val="11"/>
        <color auto="1"/>
        <name val="Calibri"/>
        <scheme val="none"/>
      </font>
      <numFmt numFmtId="0" formatCode="General"/>
      <fill>
        <patternFill patternType="none">
          <fgColor rgb="FF000000"/>
          <bgColor rgb="FFFFFFFF"/>
        </patternFill>
      </fill>
      <alignment horizontal="center" vertical="center" textRotation="0" wrapText="1" relativeIndent="0" justifyLastLine="0" shrinkToFit="0" readingOrder="0"/>
    </dxf>
    <dxf>
      <font>
        <b/>
        <i val="0"/>
        <strike val="0"/>
        <condense val="0"/>
        <extend val="0"/>
        <outline val="0"/>
        <shadow val="0"/>
        <u val="none"/>
        <vertAlign val="baseline"/>
        <sz val="11"/>
        <color auto="1"/>
        <name val="Calibri"/>
        <scheme val="none"/>
      </font>
      <fill>
        <patternFill patternType="none">
          <fgColor rgb="FF000000"/>
          <bgColor rgb="FFFFFFFF"/>
        </patternFill>
      </fill>
      <alignment horizontal="center" vertical="center" textRotation="0" wrapText="1" relativeIndent="0" justifyLastLine="0" shrinkToFit="0" readingOrder="0"/>
    </dxf>
    <dxf>
      <font>
        <b/>
        <i val="0"/>
        <strike val="0"/>
        <condense val="0"/>
        <extend val="0"/>
        <outline val="0"/>
        <shadow val="0"/>
        <u val="none"/>
        <vertAlign val="baseline"/>
        <sz val="11"/>
        <color auto="1"/>
        <name val="Calibri"/>
        <scheme val="none"/>
      </font>
      <fill>
        <patternFill patternType="none">
          <fgColor rgb="FF000000"/>
          <bgColor rgb="FFFFFFFF"/>
        </patternFill>
      </fill>
      <alignment horizontal="center" vertical="center" textRotation="0" wrapText="1" relativeIndent="0" justifyLastLine="0" shrinkToFit="0" readingOrder="0"/>
    </dxf>
    <dxf>
      <font>
        <strike val="0"/>
        <outline val="0"/>
        <shadow val="0"/>
        <u val="none"/>
        <vertAlign val="baseline"/>
        <color auto="1"/>
        <name val="Calibri"/>
        <scheme val="none"/>
      </font>
    </dxf>
    <dxf>
      <font>
        <strike val="0"/>
        <outline val="0"/>
        <shadow val="0"/>
        <u val="none"/>
        <vertAlign val="baseline"/>
        <color auto="1"/>
        <name val="Calibri"/>
        <scheme val="none"/>
      </font>
    </dxf>
    <dxf>
      <font>
        <b val="0"/>
        <i val="0"/>
        <strike val="0"/>
        <condense val="0"/>
        <extend val="0"/>
        <outline val="0"/>
        <shadow val="0"/>
        <u val="none"/>
        <vertAlign val="baseline"/>
        <sz val="11"/>
        <color auto="1"/>
        <name val="Calibri"/>
        <scheme val="none"/>
      </font>
      <fill>
        <patternFill patternType="none">
          <fgColor rgb="FF000000"/>
          <bgColor rgb="FFFFFFFF"/>
        </patternFill>
      </fill>
      <alignment horizontal="left" vertical="center" textRotation="0" wrapText="1" relativeIndent="0" justifyLastLine="0" shrinkToFit="0" readingOrder="0"/>
    </dxf>
    <dxf>
      <font>
        <b val="0"/>
        <i val="0"/>
        <strike val="0"/>
        <condense val="0"/>
        <extend val="0"/>
        <outline val="0"/>
        <shadow val="0"/>
        <u val="none"/>
        <vertAlign val="baseline"/>
        <sz val="11"/>
        <color rgb="FF000000"/>
        <name val="Calibri"/>
        <scheme val="none"/>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general" vertical="bottom" textRotation="0" wrapText="0" relativeIndent="0" justifyLastLine="0" shrinkToFit="0" readingOrder="0"/>
    </dxf>
    <dxf>
      <font>
        <b val="0"/>
        <i val="0"/>
        <strike val="0"/>
        <condense val="0"/>
        <extend val="0"/>
        <outline val="0"/>
        <shadow val="0"/>
        <u val="none"/>
        <vertAlign val="baseline"/>
        <sz val="11"/>
        <color rgb="FF000000"/>
        <name val="Calibri"/>
        <scheme val="none"/>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numFmt numFmtId="0" formatCode="General"/>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rgb="FF000000"/>
        <name val="Calibri"/>
        <scheme val="none"/>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rgb="FF000000"/>
        <name val="Calibri"/>
        <scheme val="none"/>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numFmt numFmtId="0" formatCode="General"/>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rgb="FF000000"/>
        <name val="Calibri"/>
        <scheme val="none"/>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rgb="FF000000"/>
        <name val="Calibri"/>
        <scheme val="none"/>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rgb="FF000000"/>
        <name val="Calibri"/>
        <scheme val="none"/>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border outline="0">
        <bottom style="thin">
          <color rgb="FF000000"/>
        </bottom>
      </border>
    </dxf>
    <dxf>
      <font>
        <b/>
        <i val="0"/>
        <strike val="0"/>
        <condense val="0"/>
        <extend val="0"/>
        <outline val="0"/>
        <shadow val="0"/>
        <u val="none"/>
        <vertAlign val="baseline"/>
        <sz val="11"/>
        <color auto="1"/>
        <name val="Calibri"/>
        <scheme val="none"/>
      </font>
      <fill>
        <patternFill patternType="none">
          <fgColor rgb="FF000000"/>
          <bgColor rgb="FFFFFFFF"/>
        </patternFill>
      </fill>
      <alignment horizontal="center" vertical="center" textRotation="0" wrapText="1" relativeIndent="0" justifyLastLine="0" shrinkToFit="0" readingOrder="0"/>
    </dxf>
    <dxf>
      <font>
        <b/>
        <i val="0"/>
        <strike val="0"/>
        <condense val="0"/>
        <extend val="0"/>
        <outline val="0"/>
        <shadow val="0"/>
        <u val="none"/>
        <vertAlign val="baseline"/>
        <sz val="11"/>
        <color rgb="FFFFFFFF"/>
        <name val="Calibri"/>
        <scheme val="none"/>
      </font>
      <fill>
        <patternFill patternType="none">
          <fgColor rgb="FF000000"/>
          <bgColor rgb="FFFFFFFF"/>
        </patternFill>
      </fill>
      <alignment horizontal="center" vertical="center" textRotation="0" wrapText="1" relativeIndent="0" justifyLastLine="0" shrinkToFit="0" readingOrder="0"/>
    </dxf>
    <dxf>
      <border outline="0">
        <bottom style="thin">
          <color rgb="FF000000"/>
        </bottom>
      </border>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0"/>
        <color rgb="FF000000"/>
        <name val="Calibri"/>
        <family val="2"/>
        <scheme val="none"/>
      </font>
      <numFmt numFmtId="164" formatCode="0.0%"/>
      <alignment horizontal="center" vertical="bottom" textRotation="0" wrapText="0" relativeIndent="0" justifyLastLine="0" shrinkToFit="0" readingOrder="0"/>
    </dxf>
    <dxf>
      <font>
        <strike val="0"/>
        <outline val="0"/>
        <shadow val="0"/>
        <u val="none"/>
        <vertAlign val="baseline"/>
        <sz val="10"/>
        <name val="Calibri"/>
        <family val="2"/>
        <scheme val="none"/>
      </font>
      <alignment horizontal="center" vertical="bottom" textRotation="0" wrapText="0" relativeIndent="0" justifyLastLine="0" shrinkToFit="0" readingOrder="0"/>
    </dxf>
    <dxf>
      <font>
        <strike val="0"/>
        <outline val="0"/>
        <shadow val="0"/>
        <u val="none"/>
        <vertAlign val="baseline"/>
        <sz val="10"/>
        <name val="Calibri"/>
        <family val="2"/>
        <scheme val="none"/>
      </font>
    </dxf>
    <dxf>
      <font>
        <strike val="0"/>
        <outline val="0"/>
        <shadow val="0"/>
        <u val="none"/>
        <vertAlign val="baseline"/>
        <sz val="10"/>
        <name val="Calibri"/>
        <family val="2"/>
        <scheme val="none"/>
      </font>
    </dxf>
    <dxf>
      <font>
        <strike val="0"/>
        <outline val="0"/>
        <shadow val="0"/>
        <u val="none"/>
        <vertAlign val="baseline"/>
        <sz val="10"/>
        <name val="Calibri"/>
        <family val="2"/>
        <scheme val="none"/>
      </font>
    </dxf>
    <dxf>
      <font>
        <strike val="0"/>
        <outline val="0"/>
        <shadow val="0"/>
        <u val="none"/>
        <vertAlign val="baseline"/>
        <sz val="10"/>
        <name val="Calibri"/>
        <family val="2"/>
        <scheme val="none"/>
      </font>
      <alignment horizontal="center" vertical="bottom" textRotation="0" wrapText="0" relativeIndent="0" justifyLastLine="0" shrinkToFit="0" readingOrder="0"/>
    </dxf>
    <dxf>
      <font>
        <strike val="0"/>
        <outline val="0"/>
        <shadow val="0"/>
        <u val="none"/>
        <vertAlign val="baseline"/>
        <sz val="10"/>
        <name val="Calibri"/>
        <family val="2"/>
        <scheme val="none"/>
      </font>
    </dxf>
    <dxf>
      <font>
        <strike val="0"/>
        <outline val="0"/>
        <shadow val="0"/>
        <u val="none"/>
        <vertAlign val="baseline"/>
        <sz val="10"/>
        <name val="Calibri"/>
        <family val="2"/>
        <scheme val="none"/>
      </font>
    </dxf>
    <dxf>
      <font>
        <b/>
        <i val="0"/>
        <strike val="0"/>
        <condense val="0"/>
        <extend val="0"/>
        <outline val="0"/>
        <shadow val="0"/>
        <u val="none"/>
        <vertAlign val="baseline"/>
        <sz val="10"/>
        <color rgb="FF000000"/>
        <name val="Calibri"/>
        <family val="2"/>
        <scheme val="none"/>
      </font>
      <fill>
        <patternFill patternType="solid">
          <fgColor rgb="FF000000"/>
          <bgColor rgb="FFB1A0C7"/>
        </patternFill>
      </fill>
      <alignment horizontal="center" vertical="bottom" textRotation="0" wrapText="0" relativeIndent="0" justifyLastLine="0" shrinkToFit="0" readingOrder="0"/>
    </dxf>
    <dxf>
      <fill>
        <patternFill patternType="solid">
          <fgColor rgb="FFB7DEE8"/>
          <bgColor rgb="FFB7DEE8"/>
        </patternFill>
      </fill>
    </dxf>
    <dxf>
      <fill>
        <patternFill patternType="solid">
          <fgColor rgb="FFB7DEE8"/>
          <bgColor rgb="FFB7DEE8"/>
        </patternFill>
      </fill>
    </dxf>
    <dxf>
      <font>
        <b/>
        <color rgb="FFFFFFFF"/>
      </font>
      <fill>
        <patternFill patternType="solid">
          <fgColor rgb="FF4BACC6"/>
          <bgColor rgb="FF4BACC6"/>
        </patternFill>
      </fill>
    </dxf>
    <dxf>
      <font>
        <b/>
        <color rgb="FFFFFFFF"/>
      </font>
      <fill>
        <patternFill patternType="solid">
          <fgColor rgb="FF4BACC6"/>
          <bgColor rgb="FF4BACC6"/>
        </patternFill>
      </fill>
    </dxf>
    <dxf>
      <font>
        <b/>
        <color rgb="FFFFFFFF"/>
      </font>
      <fill>
        <patternFill patternType="solid">
          <fgColor rgb="FF4BACC6"/>
          <bgColor rgb="FF4BACC6"/>
        </patternFill>
      </fill>
      <border>
        <top style="thick">
          <color rgb="FFFFFFFF"/>
        </top>
      </border>
    </dxf>
    <dxf>
      <font>
        <b/>
        <color rgb="FFFFFFFF"/>
      </font>
      <fill>
        <patternFill patternType="solid">
          <fgColor rgb="FF4BACC6"/>
          <bgColor rgb="FF4BACC6"/>
        </patternFill>
      </fill>
      <border>
        <bottom style="thick">
          <color rgb="FFFFFFFF"/>
        </bottom>
      </border>
    </dxf>
    <dxf>
      <font>
        <color rgb="FF000000"/>
      </font>
      <fill>
        <patternFill patternType="solid">
          <fgColor rgb="FFDAEEF3"/>
          <bgColor rgb="FFDAEEF3"/>
        </patternFill>
      </fill>
      <border>
        <vertical style="thin">
          <color rgb="FFFFFFFF"/>
        </vertical>
        <horizontal style="thin">
          <color rgb="FFFFFFFF"/>
        </horizontal>
      </border>
    </dxf>
    <dxf>
      <fill>
        <patternFill patternType="solid">
          <fgColor rgb="FFCCC0DA"/>
          <bgColor rgb="FFCCC0DA"/>
        </patternFill>
      </fill>
    </dxf>
    <dxf>
      <fill>
        <patternFill patternType="solid">
          <fgColor rgb="FFCCC0DA"/>
          <bgColor rgb="FFCCC0DA"/>
        </patternFill>
      </fill>
    </dxf>
    <dxf>
      <font>
        <b/>
        <color rgb="FFFFFFFF"/>
      </font>
      <fill>
        <patternFill patternType="solid">
          <fgColor rgb="FF8064A2"/>
          <bgColor rgb="FF8064A2"/>
        </patternFill>
      </fill>
    </dxf>
    <dxf>
      <font>
        <b/>
        <color rgb="FFFFFFFF"/>
      </font>
      <fill>
        <patternFill patternType="solid">
          <fgColor rgb="FF8064A2"/>
          <bgColor rgb="FF8064A2"/>
        </patternFill>
      </fill>
    </dxf>
    <dxf>
      <font>
        <b/>
        <color rgb="FFFFFFFF"/>
      </font>
      <fill>
        <patternFill patternType="solid">
          <fgColor rgb="FF8064A2"/>
          <bgColor rgb="FF8064A2"/>
        </patternFill>
      </fill>
      <border>
        <top style="thick">
          <color rgb="FFFFFFFF"/>
        </top>
      </border>
    </dxf>
    <dxf>
      <font>
        <b/>
        <color rgb="FFFFFFFF"/>
      </font>
      <fill>
        <patternFill patternType="solid">
          <fgColor rgb="FF8064A2"/>
          <bgColor rgb="FF8064A2"/>
        </patternFill>
      </fill>
      <border>
        <bottom style="thick">
          <color rgb="FFFFFFFF"/>
        </bottom>
      </border>
    </dxf>
    <dxf>
      <font>
        <color rgb="FF000000"/>
      </font>
      <fill>
        <patternFill patternType="solid">
          <fgColor rgb="FFE4DFEC"/>
          <bgColor rgb="FFE4DFEC"/>
        </patternFill>
      </fill>
      <border>
        <vertical style="thin">
          <color rgb="FFFFFFFF"/>
        </vertical>
        <horizontal style="thin">
          <color rgb="FFFFFFFF"/>
        </horizontal>
      </border>
    </dxf>
    <dxf>
      <fill>
        <patternFill patternType="solid">
          <fgColor rgb="FFD8E4BC"/>
          <bgColor rgb="FFD8E4BC"/>
        </patternFill>
      </fill>
    </dxf>
    <dxf>
      <fill>
        <patternFill patternType="solid">
          <fgColor rgb="FFD8E4BC"/>
          <bgColor rgb="FFD8E4BC"/>
        </patternFill>
      </fill>
    </dxf>
    <dxf>
      <font>
        <b/>
        <color rgb="FFFFFFFF"/>
      </font>
      <fill>
        <patternFill patternType="solid">
          <fgColor rgb="FF9BBB59"/>
          <bgColor rgb="FF9BBB59"/>
        </patternFill>
      </fill>
    </dxf>
    <dxf>
      <font>
        <b/>
        <color rgb="FFFFFFFF"/>
      </font>
      <fill>
        <patternFill patternType="solid">
          <fgColor rgb="FF9BBB59"/>
          <bgColor rgb="FF9BBB59"/>
        </patternFill>
      </fill>
    </dxf>
    <dxf>
      <font>
        <b/>
        <color rgb="FFFFFFFF"/>
      </font>
      <fill>
        <patternFill patternType="solid">
          <fgColor rgb="FF9BBB59"/>
          <bgColor rgb="FF9BBB59"/>
        </patternFill>
      </fill>
      <border>
        <top style="thick">
          <color rgb="FFFFFFFF"/>
        </top>
      </border>
    </dxf>
    <dxf>
      <font>
        <b/>
        <color rgb="FFFFFFFF"/>
      </font>
      <fill>
        <patternFill patternType="solid">
          <fgColor rgb="FF9BBB59"/>
          <bgColor rgb="FF9BBB59"/>
        </patternFill>
      </fill>
      <border>
        <bottom style="thick">
          <color rgb="FFFFFFFF"/>
        </bottom>
      </border>
    </dxf>
    <dxf>
      <font>
        <color rgb="FF000000"/>
      </font>
      <fill>
        <patternFill patternType="solid">
          <fgColor rgb="FFEBF1DE"/>
          <bgColor rgb="FFEBF1DE"/>
        </patternFill>
      </fill>
      <border>
        <vertical style="thin">
          <color rgb="FFFFFFFF"/>
        </vertical>
        <horizontal style="thin">
          <color rgb="FFFFFFFF"/>
        </horizontal>
      </border>
    </dxf>
    <dxf>
      <fill>
        <patternFill patternType="solid">
          <fgColor rgb="FFE6B8B7"/>
          <bgColor rgb="FFE6B8B7"/>
        </patternFill>
      </fill>
    </dxf>
    <dxf>
      <fill>
        <patternFill patternType="solid">
          <fgColor rgb="FFE6B8B7"/>
          <bgColor rgb="FFE6B8B7"/>
        </patternFill>
      </fill>
    </dxf>
    <dxf>
      <font>
        <b/>
        <color rgb="FFFFFFFF"/>
      </font>
      <fill>
        <patternFill patternType="solid">
          <fgColor rgb="FFC0504D"/>
          <bgColor rgb="FFC0504D"/>
        </patternFill>
      </fill>
    </dxf>
    <dxf>
      <font>
        <b/>
        <color rgb="FFFFFFFF"/>
      </font>
      <fill>
        <patternFill patternType="solid">
          <fgColor rgb="FFC0504D"/>
          <bgColor rgb="FFC0504D"/>
        </patternFill>
      </fill>
    </dxf>
    <dxf>
      <font>
        <b/>
        <color rgb="FFFFFFFF"/>
      </font>
      <fill>
        <patternFill patternType="solid">
          <fgColor rgb="FFC0504D"/>
          <bgColor rgb="FFC0504D"/>
        </patternFill>
      </fill>
      <border>
        <top style="thick">
          <color rgb="FFFFFFFF"/>
        </top>
      </border>
    </dxf>
    <dxf>
      <font>
        <b/>
        <color rgb="FFFFFFFF"/>
      </font>
      <fill>
        <patternFill patternType="solid">
          <fgColor rgb="FFC0504D"/>
          <bgColor rgb="FFC0504D"/>
        </patternFill>
      </fill>
      <border>
        <bottom style="thick">
          <color rgb="FFFFFFFF"/>
        </bottom>
      </border>
    </dxf>
    <dxf>
      <font>
        <color rgb="FF000000"/>
      </font>
      <fill>
        <patternFill patternType="solid">
          <fgColor rgb="FFF2DCDB"/>
          <bgColor rgb="FFF2DCDB"/>
        </patternFill>
      </fill>
      <border>
        <vertical style="thin">
          <color rgb="FFFFFFFF"/>
        </vertical>
        <horizontal style="thin">
          <color rgb="FFFFFFFF"/>
        </horizontal>
      </border>
    </dxf>
    <dxf>
      <fill>
        <patternFill patternType="solid">
          <fgColor rgb="FFB8CCE4"/>
          <bgColor rgb="FFB8CCE4"/>
        </patternFill>
      </fill>
    </dxf>
    <dxf>
      <fill>
        <patternFill patternType="solid">
          <fgColor rgb="FFB8CCE4"/>
          <bgColor rgb="FFB8CCE4"/>
        </patternFill>
      </fill>
    </dxf>
    <dxf>
      <font>
        <b/>
        <color rgb="FFFFFFFF"/>
      </font>
      <fill>
        <patternFill patternType="solid">
          <fgColor rgb="FF4F81BD"/>
          <bgColor rgb="FF4F81BD"/>
        </patternFill>
      </fill>
    </dxf>
    <dxf>
      <font>
        <b/>
        <color rgb="FFFFFFFF"/>
      </font>
      <fill>
        <patternFill patternType="solid">
          <fgColor rgb="FF4F81BD"/>
          <bgColor rgb="FF4F81BD"/>
        </patternFill>
      </fill>
    </dxf>
    <dxf>
      <font>
        <b/>
        <color rgb="FFFFFFFF"/>
      </font>
      <fill>
        <patternFill patternType="solid">
          <fgColor rgb="FF4F81BD"/>
          <bgColor rgb="FF4F81BD"/>
        </patternFill>
      </fill>
      <border>
        <top style="thick">
          <color rgb="FFFFFFFF"/>
        </top>
      </border>
    </dxf>
    <dxf>
      <font>
        <b/>
        <color rgb="FFFFFFFF"/>
      </font>
      <fill>
        <patternFill patternType="solid">
          <fgColor rgb="FF4F81BD"/>
          <bgColor rgb="FF4F81BD"/>
        </patternFill>
      </fill>
      <border>
        <bottom style="thick">
          <color rgb="FFFFFFFF"/>
        </bottom>
      </border>
    </dxf>
    <dxf>
      <font>
        <color rgb="FF000000"/>
      </font>
      <fill>
        <patternFill patternType="solid">
          <fgColor rgb="FFDCE6F1"/>
          <bgColor rgb="FFDCE6F1"/>
        </patternFill>
      </fill>
      <border>
        <vertical style="thin">
          <color rgb="FFFFFFFF"/>
        </vertical>
        <horizontal style="thin">
          <color rgb="FFFFFFFF"/>
        </horizontal>
      </border>
    </dxf>
    <dxf>
      <fill>
        <patternFill patternType="solid">
          <fgColor rgb="FFA6A6A6"/>
          <bgColor rgb="FFA6A6A6"/>
        </patternFill>
      </fill>
    </dxf>
    <dxf>
      <fill>
        <patternFill patternType="solid">
          <fgColor rgb="FFA6A6A6"/>
          <bgColor rgb="FFA6A6A6"/>
        </patternFill>
      </fill>
    </dxf>
    <dxf>
      <font>
        <b/>
        <color rgb="FFFFFFFF"/>
      </font>
      <fill>
        <patternFill patternType="solid">
          <fgColor rgb="FF000000"/>
          <bgColor rgb="FF000000"/>
        </patternFill>
      </fill>
    </dxf>
    <dxf>
      <font>
        <b/>
        <color rgb="FFFFFFFF"/>
      </font>
      <fill>
        <patternFill patternType="solid">
          <fgColor rgb="FF000000"/>
          <bgColor rgb="FF000000"/>
        </patternFill>
      </fill>
    </dxf>
    <dxf>
      <font>
        <b/>
        <color rgb="FFFFFFFF"/>
      </font>
      <fill>
        <patternFill patternType="solid">
          <fgColor rgb="FF000000"/>
          <bgColor rgb="FF000000"/>
        </patternFill>
      </fill>
      <border>
        <top style="thick">
          <color rgb="FFFFFFFF"/>
        </top>
      </border>
    </dxf>
    <dxf>
      <font>
        <b/>
        <color rgb="FFFFFFFF"/>
      </font>
      <fill>
        <patternFill patternType="solid">
          <fgColor rgb="FF000000"/>
          <bgColor rgb="FF000000"/>
        </patternFill>
      </fill>
      <border>
        <bottom style="thick">
          <color rgb="FFFFFFFF"/>
        </bottom>
      </border>
    </dxf>
    <dxf>
      <font>
        <color rgb="FF000000"/>
      </font>
      <fill>
        <patternFill patternType="solid">
          <fgColor rgb="FFD9D9D9"/>
          <bgColor rgb="FFD9D9D9"/>
        </patternFill>
      </fill>
      <border>
        <vertical style="thin">
          <color rgb="FFFFFFFF"/>
        </vertical>
        <horizontal style="thin">
          <color rgb="FFFFFFFF"/>
        </horizontal>
      </border>
    </dxf>
    <dxf>
      <fill>
        <patternFill patternType="solid">
          <fgColor rgb="FFFDE9D9"/>
          <bgColor rgb="FFFDE9D9"/>
        </patternFill>
      </fill>
    </dxf>
    <dxf>
      <fill>
        <patternFill patternType="solid">
          <fgColor rgb="FFFDE9D9"/>
          <bgColor rgb="FFFDE9D9"/>
        </patternFill>
      </fill>
    </dxf>
    <dxf>
      <font>
        <b/>
        <color rgb="FF000000"/>
      </font>
    </dxf>
    <dxf>
      <font>
        <b/>
        <color rgb="FF000000"/>
      </font>
    </dxf>
    <dxf>
      <font>
        <b/>
        <color rgb="FF000000"/>
      </font>
      <border>
        <top style="double">
          <color rgb="FFF79646"/>
        </top>
      </border>
    </dxf>
    <dxf>
      <font>
        <b/>
        <color rgb="FFFFFFFF"/>
      </font>
      <fill>
        <patternFill patternType="solid">
          <fgColor rgb="FFF79646"/>
          <bgColor rgb="FFF79646"/>
        </patternFill>
      </fill>
    </dxf>
    <dxf>
      <font>
        <color rgb="FF000000"/>
      </font>
      <border>
        <left style="thin">
          <color rgb="FFFABF8F"/>
        </left>
        <right style="thin">
          <color rgb="FFFABF8F"/>
        </right>
        <top style="thin">
          <color rgb="FFFABF8F"/>
        </top>
        <bottom style="thin">
          <color rgb="FFFABF8F"/>
        </bottom>
        <horizontal style="thin">
          <color rgb="FFFABF8F"/>
        </horizontal>
      </border>
    </dxf>
  </dxfs>
  <tableStyles count="7" defaultTableStyle="TableStyleMedium2" defaultPivotStyle="PivotStyleLight16">
    <tableStyle name="TableStyleMedium10 2" pivot="0" count="7" xr9:uid="{D842166D-426E-4EA1-8590-ADAB1E83AA27}">
      <tableStyleElement type="wholeTable" dxfId="119"/>
      <tableStyleElement type="headerRow" dxfId="118"/>
      <tableStyleElement type="totalRow" dxfId="117"/>
      <tableStyleElement type="firstColumn" dxfId="116"/>
      <tableStyleElement type="lastColumn" dxfId="115"/>
      <tableStyleElement type="firstRowStripe" dxfId="114"/>
      <tableStyleElement type="firstColumnStripe" dxfId="113"/>
    </tableStyle>
    <tableStyle name="TableStyleMedium11 2" pivot="0" count="7" xr9:uid="{EE12695F-943F-47AE-8C31-1D2EA8E06330}">
      <tableStyleElement type="wholeTable" dxfId="112"/>
      <tableStyleElement type="headerRow" dxfId="111"/>
      <tableStyleElement type="totalRow" dxfId="110"/>
      <tableStyleElement type="firstColumn" dxfId="109"/>
      <tableStyleElement type="lastColumn" dxfId="108"/>
      <tableStyleElement type="firstRowStripe" dxfId="107"/>
      <tableStyleElement type="firstColumnStripe" dxfId="106"/>
    </tableStyle>
    <tableStyle name="TableStyleMedium12 2" pivot="0" count="7" xr9:uid="{BDBE023F-8704-4033-BBE6-075BCAC877B6}">
      <tableStyleElement type="wholeTable" dxfId="105"/>
      <tableStyleElement type="headerRow" dxfId="104"/>
      <tableStyleElement type="totalRow" dxfId="103"/>
      <tableStyleElement type="firstColumn" dxfId="102"/>
      <tableStyleElement type="lastColumn" dxfId="101"/>
      <tableStyleElement type="firstRowStripe" dxfId="100"/>
      <tableStyleElement type="firstColumnStripe" dxfId="99"/>
    </tableStyle>
    <tableStyle name="TableStyleMedium13 2" pivot="0" count="7" xr9:uid="{177E3FB5-4BEC-4582-AC94-FD7EC2C680F4}">
      <tableStyleElement type="wholeTable" dxfId="98"/>
      <tableStyleElement type="headerRow" dxfId="97"/>
      <tableStyleElement type="totalRow" dxfId="96"/>
      <tableStyleElement type="firstColumn" dxfId="95"/>
      <tableStyleElement type="lastColumn" dxfId="94"/>
      <tableStyleElement type="firstRowStripe" dxfId="93"/>
      <tableStyleElement type="firstColumnStripe" dxfId="92"/>
    </tableStyle>
    <tableStyle name="TableStyleMedium7 2" pivot="0" count="7" xr9:uid="{2A5AF48B-613E-4592-B190-53F3B5C42167}">
      <tableStyleElement type="wholeTable" dxfId="140"/>
      <tableStyleElement type="headerRow" dxfId="139"/>
      <tableStyleElement type="totalRow" dxfId="138"/>
      <tableStyleElement type="firstColumn" dxfId="137"/>
      <tableStyleElement type="lastColumn" dxfId="136"/>
      <tableStyleElement type="firstRowStripe" dxfId="135"/>
      <tableStyleElement type="firstColumnStripe" dxfId="134"/>
    </tableStyle>
    <tableStyle name="TableStyleMedium8 2" pivot="0" count="7" xr9:uid="{28C6A5F0-D83D-40EE-B537-9AB3E9ED4648}">
      <tableStyleElement type="wholeTable" dxfId="133"/>
      <tableStyleElement type="headerRow" dxfId="132"/>
      <tableStyleElement type="totalRow" dxfId="131"/>
      <tableStyleElement type="firstColumn" dxfId="130"/>
      <tableStyleElement type="lastColumn" dxfId="129"/>
      <tableStyleElement type="firstRowStripe" dxfId="128"/>
      <tableStyleElement type="firstColumnStripe" dxfId="127"/>
    </tableStyle>
    <tableStyle name="TableStyleMedium9 2" pivot="0" count="7" xr9:uid="{316FB64B-6EED-43E2-9375-B7D642FE6712}">
      <tableStyleElement type="wholeTable" dxfId="126"/>
      <tableStyleElement type="headerRow" dxfId="125"/>
      <tableStyleElement type="totalRow" dxfId="124"/>
      <tableStyleElement type="firstColumn" dxfId="123"/>
      <tableStyleElement type="lastColumn" dxfId="122"/>
      <tableStyleElement type="firstRowStripe" dxfId="121"/>
      <tableStyleElement type="firstColumnStripe" dxfId="12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C439203-5032-4A68-AB4B-ED1B10F66279}" name="Table11132524" displayName="Table11132524" ref="C43:I46" totalsRowShown="0" headerRowDxfId="82" dataDxfId="81">
  <tableColumns count="7">
    <tableColumn id="1" xr3:uid="{B65BEAC2-23DB-43CF-8711-77346A0BB38D}" name="Officer*- Sex"/>
    <tableColumn id="2" xr3:uid="{DB7766FB-5A3E-4B10-8D12-42FA56659337}" name="Q1" dataDxfId="70"/>
    <tableColumn id="3" xr3:uid="{FE3B2229-7F8B-4868-A860-060BE69EB919}" name="Q2" dataDxfId="69"/>
    <tableColumn id="4" xr3:uid="{9EDAA148-4A0E-4356-8666-EEF3D53D636B}" name="Q3" dataDxfId="68"/>
    <tableColumn id="5" xr3:uid="{4BEA1A32-5B0A-4B6B-8291-D6148FC6F973}" name="Q4" dataDxfId="67"/>
    <tableColumn id="6" xr3:uid="{75EB9E08-03E3-4EC8-B47E-794E818C1ED0}" name="Total" dataDxfId="66"/>
    <tableColumn id="7" xr3:uid="{449000F7-8646-445E-BE79-9AEB128FC9C0}" name="%" dataDxfId="65" dataCellStyle="Percent">
      <calculatedColumnFormula>H44/$H$46</calculatedColumnFormula>
    </tableColumn>
  </tableColumns>
  <tableStyleInfo name="TableStyleMedium9 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DB5E839-3B7A-44AA-9902-DDAB89882C50}" name="Table2" displayName="Table2" ref="C36:I40" totalsRowShown="0" headerRowDxfId="12" headerRowBorderDxfId="13" tableBorderDxfId="71">
  <autoFilter ref="C36:I40" xr:uid="{0DB5E839-3B7A-44AA-9902-DDAB89882C50}"/>
  <tableColumns count="7">
    <tableColumn id="1" xr3:uid="{DDCB2B28-1216-4DAF-AF45-64CD5934A527}" name="Time of Day/Patrol Shift" dataDxfId="20"/>
    <tableColumn id="2" xr3:uid="{77E43DF4-9DF6-4CC1-98D4-763AF9960A5F}" name="Q1" dataDxfId="19"/>
    <tableColumn id="3" xr3:uid="{FBE9D7ED-FC4B-459C-ACB7-9C9EDBB9242E}" name="Q2" dataDxfId="18"/>
    <tableColumn id="4" xr3:uid="{8265A31C-FD60-4BBF-8F8C-46AD3FBD0F7E}" name="Q3" dataDxfId="17"/>
    <tableColumn id="5" xr3:uid="{4B2A9C93-B76C-4A1E-8413-356260552D3E}" name="Q4" dataDxfId="16"/>
    <tableColumn id="6" xr3:uid="{FDBD4307-85E6-45E1-96FB-C9B5E6E0A28A}" name="Total" dataDxfId="15"/>
    <tableColumn id="7" xr3:uid="{0061C152-BBED-4FF5-BD20-DADEC62CF3E4}" name="%" dataDxfId="14" dataCellStyle="Percent">
      <calculatedColumnFormula>Table2[[#This Row],[Total]]/H38</calculatedColumnFormula>
    </tableColumn>
  </tableColumns>
  <tableStyleInfo name="TableStyleMedium13 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458BEA80-801B-48C1-AAA6-A430CED97BD6}" name="Table13152631" displayName="Table13152631" ref="C52:I59" totalsRowShown="0" headerRowDxfId="6" dataDxfId="80" headerRowBorderDxfId="7">
  <tableColumns count="7">
    <tableColumn id="1" xr3:uid="{2D8C0177-87AE-4B9C-81A7-0CFA2E900429}" name="Officer*- Race"/>
    <tableColumn id="2" xr3:uid="{5C9DB170-7024-4F11-8BD9-7B07A5814B04}" name="Q1" dataDxfId="64"/>
    <tableColumn id="3" xr3:uid="{927CB6AD-2044-4DD7-A808-04831CB590F3}" name="Q2" dataDxfId="63"/>
    <tableColumn id="4" xr3:uid="{E1409828-D30E-4703-AE5E-2995B7329F15}" name="Q3" dataDxfId="62"/>
    <tableColumn id="5" xr3:uid="{AC83D93F-EDF2-44DE-A571-BE6F366DF1BB}" name="Q4" dataDxfId="61"/>
    <tableColumn id="6" xr3:uid="{32C390D3-8B98-43AF-A99D-EB13153ABE8B}" name="Total" dataDxfId="60"/>
    <tableColumn id="7" xr3:uid="{30834254-7E7D-4504-8B1C-BB6DF8516C8A}" name="%" dataDxfId="59" dataCellStyle="Percent">
      <calculatedColumnFormula>H53/$H$59</calculatedColumnFormula>
    </tableColumn>
  </tableColumns>
  <tableStyleInfo name="TableStyleMedium11 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B9AD866A-AAD0-44F9-ACF1-2B7924DA0641}" name="Table15212732" displayName="Table15212732" ref="C13:I25" totalsRowShown="0" headerRowDxfId="8" dataDxfId="79" headerRowBorderDxfId="9">
  <tableColumns count="7">
    <tableColumn id="1" xr3:uid="{723DB02E-B5A7-463C-A42E-0DF79D16FEB0}" name="Force"/>
    <tableColumn id="2" xr3:uid="{D4AF545A-6E9F-4490-9F11-91CAC81E488C}" name="Q1" dataDxfId="58"/>
    <tableColumn id="3" xr3:uid="{42B546B4-6030-467F-8937-3203F9AD6679}" name="Q2" dataDxfId="57"/>
    <tableColumn id="4" xr3:uid="{C727E2CC-46E9-46E5-84B0-1EAC6900C89A}" name="Q3" dataDxfId="56"/>
    <tableColumn id="5" xr3:uid="{0F63B908-69B5-4F77-9829-DD2F13C7F466}" name="Q4" dataDxfId="55"/>
    <tableColumn id="6" xr3:uid="{7EF049E1-5F0C-4D24-98A4-07540BBF34F8}" name="Total" dataDxfId="54"/>
    <tableColumn id="7" xr3:uid="{CF3781EA-F3DB-4D7E-9995-727DA4D4AFEF}" name="%" dataDxfId="53" dataCellStyle="Percent">
      <calculatedColumnFormula>Table15212732[[#This Row],[Total]]/$H$24</calculatedColumnFormula>
    </tableColumn>
  </tableColumns>
  <tableStyleInfo name="TableStyleMedium10 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FD75A4F2-917F-4036-B901-45378900CC39}" name="Table17222833" displayName="Table17222833" ref="C26:I35" totalsRowShown="0" headerRowDxfId="10" dataDxfId="78" headerRowBorderDxfId="11">
  <tableColumns count="7">
    <tableColumn id="1" xr3:uid="{67569A6A-B4DE-4B24-A937-C1BFA4055BEF}" name="District*"/>
    <tableColumn id="2" xr3:uid="{06C04214-74B3-48BC-A1C6-BBE474B962D6}" name="Q1" dataDxfId="52"/>
    <tableColumn id="3" xr3:uid="{D3D6527B-A37C-4C70-AD1E-A66B8B970AFD}" name="Q2" dataDxfId="51"/>
    <tableColumn id="4" xr3:uid="{0541CB1B-7D55-4FA1-A236-E7EE81679CD8}" name="Q3" dataDxfId="50"/>
    <tableColumn id="5" xr3:uid="{5B23FB84-2AEC-4B98-A758-EF15F0D5C0D8}" name="Q4" dataDxfId="49">
      <calculatedColumnFormula>SUM(G19:G26)</calculatedColumnFormula>
    </tableColumn>
    <tableColumn id="6" xr3:uid="{5809A349-028F-4333-8D3A-E97FF566E01E}" name="Total" dataDxfId="48"/>
    <tableColumn id="7" xr3:uid="{CEB41FD4-B8CF-4FA3-B076-9AB9233743A0}" name="%" dataDxfId="47" dataCellStyle="Percent"/>
  </tableColumns>
  <tableStyleInfo name="TableStyleMedium7 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1063E895-7EEF-4AD0-BEAB-C4EF0D819AF5}" name="Table1219232934" displayName="Table1219232934" ref="C61:I65" totalsRowShown="0" headerRowDxfId="4" dataDxfId="77" headerRowBorderDxfId="5">
  <tableColumns count="7">
    <tableColumn id="1" xr3:uid="{FA474F72-88B5-4D38-BAAE-1AD4A5AD18F3}" name="Citizen- Sex"/>
    <tableColumn id="2" xr3:uid="{896C91FD-2F9F-48DC-8836-BEBC95E5B107}" name="Q1" dataDxfId="46"/>
    <tableColumn id="3" xr3:uid="{D42E834B-FE39-4FA3-9CCA-6373F18C9751}" name="Q2" dataDxfId="45"/>
    <tableColumn id="4" xr3:uid="{8631E97C-DAE8-4F74-B882-F233981638F8}" name="Q3" dataDxfId="44"/>
    <tableColumn id="5" xr3:uid="{5B67B60E-B1A6-49E8-A8AB-BF88908B79F9}" name="Q4" dataDxfId="43"/>
    <tableColumn id="6" xr3:uid="{D821A897-0D7D-44B6-810B-35997DFCF328}" name="Total" dataDxfId="42"/>
    <tableColumn id="7" xr3:uid="{824B42FE-B9CC-4783-9858-1949532656FD}" name="%" dataDxfId="41" dataCellStyle="Percent">
      <calculatedColumnFormula>H62/$H$65</calculatedColumnFormula>
    </tableColumn>
  </tableColumns>
  <tableStyleInfo name="TableStyleMedium9 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735BA905-0D31-41AD-B2DE-DB94F55ECFAE}" name="Table1420243035" displayName="Table1420243035" ref="C67:I75" totalsRowShown="0" headerRowDxfId="2" dataDxfId="76" headerRowBorderDxfId="3">
  <tableColumns count="7">
    <tableColumn id="1" xr3:uid="{32CD4085-2786-4899-AF9D-D41E49A669D6}" name="Citizen- Race"/>
    <tableColumn id="2" xr3:uid="{0D44E3D1-A5EE-4D22-A463-D66C7A763879}" name="Q1" dataDxfId="40"/>
    <tableColumn id="3" xr3:uid="{0563B12D-4C2A-4E6C-AAE8-0C0A974D9808}" name="Q2" dataDxfId="39"/>
    <tableColumn id="4" xr3:uid="{A7279DB0-4001-40BF-AB66-C805A12AC35B}" name="Q3" dataDxfId="38"/>
    <tableColumn id="5" xr3:uid="{B294EE8C-16B3-42E0-83A4-5886C30322F6}" name="Q4" dataDxfId="37">
      <calculatedColumnFormula>SUM(G61:G67)</calculatedColumnFormula>
    </tableColumn>
    <tableColumn id="6" xr3:uid="{F9DBAADA-13D0-4B15-B4A9-632DD6D98BEB}" name="Total" dataDxfId="36"/>
    <tableColumn id="7" xr3:uid="{F79EDA0C-D880-48C4-BBE6-94FA01085881}" name="%" dataDxfId="35" dataCellStyle="Percent">
      <calculatedColumnFormula>H68/$H$75</calculatedColumnFormula>
    </tableColumn>
  </tableColumns>
  <tableStyleInfo name="TableStyleMedium11 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DB8A1627-E0D5-401B-9B45-AB2EB4C80A4C}" name="Table1236" displayName="Table1236" ref="C85:I133" totalsRowShown="0" headerRowDxfId="91" dataDxfId="90">
  <tableColumns count="7">
    <tableColumn id="2" xr3:uid="{4E9FB712-7B7D-4E20-A08C-95E7DAE5831D}" name="Citizen Race" dataDxfId="89"/>
    <tableColumn id="3" xr3:uid="{152EB16D-D924-4990-B3CA-492BAA368DC3}" name="Q1" dataDxfId="88"/>
    <tableColumn id="4" xr3:uid="{CC10119A-2EBC-4C95-B394-60093B520DFF}" name="Q2" dataDxfId="87"/>
    <tableColumn id="5" xr3:uid="{88184787-31C3-4A53-9078-4E6CE7B52245}" name="Q3" dataDxfId="86"/>
    <tableColumn id="6" xr3:uid="{0A3811BC-D198-4D05-BDC7-AC21A7273CFA}" name="Q4" dataDxfId="85"/>
    <tableColumn id="7" xr3:uid="{A4A4B725-F332-46BA-B761-29E2399C635E}" name="Total" dataDxfId="84"/>
    <tableColumn id="8" xr3:uid="{CDAB93FA-F8B9-40D5-A607-496859372DE2}" name="%" dataDxfId="83" dataCellStyle="Percent">
      <calculatedColumnFormula>H86/$H$133</calculatedColumnFormula>
    </tableColumn>
  </tableColumns>
  <tableStyleInfo name="TableStyleMedium12 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8FA62BFA-58BD-4289-A77F-21B09F8B4A24}" name="Table1537" displayName="Table1537" ref="C77:I82" totalsRowShown="0" headerRowDxfId="0" dataDxfId="75" headerRowBorderDxfId="1" tableBorderDxfId="74">
  <tableColumns count="7">
    <tableColumn id="1" xr3:uid="{4F003D86-E110-46A0-BC4B-50D6B5849AB0}" name="Other Influencing Factors" dataDxfId="34"/>
    <tableColumn id="2" xr3:uid="{142DA74D-FA37-453B-B7C1-EE5681A98612}" name="Q1" dataDxfId="33"/>
    <tableColumn id="3" xr3:uid="{13794F3C-FECA-4E07-9D8E-2F3A20862D8C}" name="Q2" dataDxfId="32"/>
    <tableColumn id="4" xr3:uid="{78D9FB8C-B14B-490C-82D2-CD1BFD98967D}" name="Q3" dataDxfId="31"/>
    <tableColumn id="5" xr3:uid="{B95FFA27-F4AE-4899-8010-ED7EC818A67D}" name="Q4" dataDxfId="30"/>
    <tableColumn id="6" xr3:uid="{B795BE8F-4E82-445C-B67E-4A241F0889F8}" name="Total" dataDxfId="29">
      <calculatedColumnFormula>SUM(D78:G78)</calculatedColumnFormula>
    </tableColumn>
    <tableColumn id="7" xr3:uid="{CCE31AC7-5DC6-46B2-83CB-74A6467F3D4E}" name="%" dataDxfId="28" dataCellStyle="Percent">
      <calculatedColumnFormula>H78/$H$82</calculatedColumnFormula>
    </tableColumn>
  </tableColumns>
  <tableStyleInfo name="TableStyleMedium9 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2B478EF0-8DBA-4E56-98C2-20EAF29BA3F1}" name="Table9" displayName="Table9" ref="C8:I11" totalsRowShown="0" headerRowDxfId="73" dataDxfId="72">
  <autoFilter ref="C8:I11" xr:uid="{2B478EF0-8DBA-4E56-98C2-20EAF29BA3F1}"/>
  <tableColumns count="7">
    <tableColumn id="1" xr3:uid="{C3851CBE-0EFD-45B5-9EC7-10CF701C920D}" name="Description" dataDxfId="27"/>
    <tableColumn id="2" xr3:uid="{015B2FE3-8804-4843-B022-67A19DE2C6ED}" name="Q1" dataDxfId="26"/>
    <tableColumn id="3" xr3:uid="{8CF88604-63D6-479C-A765-751D4D23D354}" name="Q2" dataDxfId="25"/>
    <tableColumn id="4" xr3:uid="{845C4EC5-8737-431E-8D2A-589C980CAAA9}" name="Q3" dataDxfId="24"/>
    <tableColumn id="5" xr3:uid="{90360946-2BCC-4775-803B-E5BE231AD26A}" name="Q4" dataDxfId="23"/>
    <tableColumn id="6" xr3:uid="{F7FE04AF-CBF3-438F-B1D9-28957E43E1A3}" name="Total" dataDxfId="22">
      <calculatedColumnFormula>SUM(Table9[[#This Row],[Q1]:[Q4]])</calculatedColumnFormula>
    </tableColumn>
    <tableColumn id="7" xr3:uid="{4889FF42-708C-43AC-BC08-75E335BD1934}" name=" " dataDxfId="21"/>
  </tableColumns>
  <tableStyleInfo name="TableStyleMedium8 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table" Target="../tables/table4.xml"/><Relationship Id="rId13" Type="http://schemas.openxmlformats.org/officeDocument/2006/relationships/table" Target="../tables/table9.xml"/><Relationship Id="rId3" Type="http://schemas.openxmlformats.org/officeDocument/2006/relationships/hyperlink" Target="https://www.cityofmadison.com/police/documents/sop/UseOfForceData.pdf" TargetMode="External"/><Relationship Id="rId7" Type="http://schemas.openxmlformats.org/officeDocument/2006/relationships/table" Target="../tables/table3.xml"/><Relationship Id="rId12" Type="http://schemas.openxmlformats.org/officeDocument/2006/relationships/table" Target="../tables/table8.xml"/><Relationship Id="rId2" Type="http://schemas.openxmlformats.org/officeDocument/2006/relationships/hyperlink" Target="https://www.cityofmadison.com/police/documents/sop/UseofForce.pdf" TargetMode="External"/><Relationship Id="rId1" Type="http://schemas.openxmlformats.org/officeDocument/2006/relationships/hyperlink" Target="http://www.cityofmadison.com/police/documents/sop/ForceNonDeadly.pdf" TargetMode="External"/><Relationship Id="rId6" Type="http://schemas.openxmlformats.org/officeDocument/2006/relationships/table" Target="../tables/table2.xml"/><Relationship Id="rId11" Type="http://schemas.openxmlformats.org/officeDocument/2006/relationships/table" Target="../tables/table7.xml"/><Relationship Id="rId5" Type="http://schemas.openxmlformats.org/officeDocument/2006/relationships/table" Target="../tables/table1.xml"/><Relationship Id="rId10" Type="http://schemas.openxmlformats.org/officeDocument/2006/relationships/table" Target="../tables/table6.xml"/><Relationship Id="rId4" Type="http://schemas.openxmlformats.org/officeDocument/2006/relationships/printerSettings" Target="../printerSettings/printerSettings1.bin"/><Relationship Id="rId9" Type="http://schemas.openxmlformats.org/officeDocument/2006/relationships/table" Target="../tables/table5.xml"/><Relationship Id="rId14" Type="http://schemas.openxmlformats.org/officeDocument/2006/relationships/table" Target="../tables/table10.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73929C-8448-4042-84A8-29B1D9B576C1}">
  <dimension ref="A1:I137"/>
  <sheetViews>
    <sheetView tabSelected="1" topLeftCell="A54" workbookViewId="0">
      <selection activeCell="C77" sqref="C77:I77"/>
    </sheetView>
  </sheetViews>
  <sheetFormatPr defaultRowHeight="15" x14ac:dyDescent="0.25"/>
  <cols>
    <col min="1" max="1" width="3" customWidth="1"/>
    <col min="2" max="2" width="3.7109375" bestFit="1" customWidth="1"/>
    <col min="3" max="3" width="34.28515625" customWidth="1"/>
    <col min="7" max="7" width="9.140625" customWidth="1"/>
  </cols>
  <sheetData>
    <row r="1" spans="1:9" ht="15.75" x14ac:dyDescent="0.25">
      <c r="A1" s="28"/>
      <c r="B1" s="28"/>
      <c r="C1" s="53" t="s">
        <v>0</v>
      </c>
      <c r="D1" s="17"/>
      <c r="E1" s="17"/>
      <c r="F1" s="17"/>
      <c r="G1" s="17"/>
      <c r="H1" s="17"/>
      <c r="I1" s="18"/>
    </row>
    <row r="2" spans="1:9" ht="15.75" x14ac:dyDescent="0.25">
      <c r="A2" s="19"/>
      <c r="B2" s="19"/>
      <c r="C2" s="54"/>
      <c r="D2" s="50"/>
      <c r="E2" s="50"/>
      <c r="F2" s="50"/>
      <c r="G2" s="50"/>
      <c r="H2" s="50"/>
      <c r="I2" s="55"/>
    </row>
    <row r="3" spans="1:9" ht="15.75" customHeight="1" x14ac:dyDescent="0.25">
      <c r="A3" s="20"/>
      <c r="B3" s="20"/>
      <c r="C3" s="56" t="s">
        <v>62</v>
      </c>
      <c r="D3" s="10"/>
      <c r="E3" s="10"/>
      <c r="F3" s="10"/>
      <c r="G3" s="10"/>
      <c r="H3" s="10"/>
      <c r="I3" s="2"/>
    </row>
    <row r="4" spans="1:9" ht="15.75" x14ac:dyDescent="0.25">
      <c r="A4" s="20"/>
      <c r="B4" s="20"/>
      <c r="C4" s="1"/>
      <c r="D4" s="10"/>
      <c r="E4" s="10"/>
      <c r="F4" s="10"/>
      <c r="G4" s="10"/>
      <c r="H4" s="10"/>
      <c r="I4" s="2"/>
    </row>
    <row r="5" spans="1:9" ht="15.75" x14ac:dyDescent="0.25">
      <c r="A5" s="20"/>
      <c r="B5" s="20"/>
      <c r="C5" s="1"/>
      <c r="D5" s="10"/>
      <c r="E5" s="10"/>
      <c r="F5" s="10"/>
      <c r="G5" s="10"/>
      <c r="H5" s="10"/>
      <c r="I5" s="2"/>
    </row>
    <row r="6" spans="1:9" ht="9.75" customHeight="1" x14ac:dyDescent="0.25">
      <c r="A6" s="20"/>
      <c r="B6" s="20"/>
      <c r="C6" s="1"/>
      <c r="D6" s="10"/>
      <c r="E6" s="10"/>
      <c r="F6" s="10"/>
      <c r="G6" s="10"/>
      <c r="H6" s="10"/>
      <c r="I6" s="2"/>
    </row>
    <row r="7" spans="1:9" ht="7.5" customHeight="1" x14ac:dyDescent="0.25">
      <c r="A7" s="20"/>
      <c r="B7" s="20"/>
      <c r="C7" s="1"/>
      <c r="D7" s="10"/>
      <c r="E7" s="10"/>
      <c r="F7" s="10"/>
      <c r="G7" s="10"/>
      <c r="H7" s="10"/>
      <c r="I7" s="2"/>
    </row>
    <row r="8" spans="1:9" ht="30" customHeight="1" x14ac:dyDescent="0.25">
      <c r="A8" s="20"/>
      <c r="B8" s="20"/>
      <c r="C8" s="57" t="s">
        <v>1</v>
      </c>
      <c r="D8" s="21" t="s">
        <v>2</v>
      </c>
      <c r="E8" s="21" t="s">
        <v>3</v>
      </c>
      <c r="F8" s="21" t="s">
        <v>4</v>
      </c>
      <c r="G8" s="21" t="s">
        <v>5</v>
      </c>
      <c r="H8" s="22" t="s">
        <v>6</v>
      </c>
      <c r="I8" s="23" t="s">
        <v>7</v>
      </c>
    </row>
    <row r="9" spans="1:9" ht="15.75" x14ac:dyDescent="0.25">
      <c r="A9" s="20"/>
      <c r="B9" s="20"/>
      <c r="C9" s="58" t="s">
        <v>8</v>
      </c>
      <c r="D9" s="24">
        <v>34175</v>
      </c>
      <c r="E9" s="25"/>
      <c r="F9" s="24"/>
      <c r="G9" s="24"/>
      <c r="H9" s="26">
        <f>SUM(Table9[[#This Row],[Q1]:[Q4]])</f>
        <v>34175</v>
      </c>
      <c r="I9" s="9"/>
    </row>
    <row r="10" spans="1:9" ht="30" customHeight="1" x14ac:dyDescent="0.25">
      <c r="A10" s="20"/>
      <c r="B10" s="20"/>
      <c r="C10" s="58" t="s">
        <v>9</v>
      </c>
      <c r="D10" s="24">
        <v>94</v>
      </c>
      <c r="E10" s="24"/>
      <c r="F10" s="24"/>
      <c r="G10" s="24"/>
      <c r="H10" s="26">
        <f>SUM(Table9[[#This Row],[Q1]:[Q4]])</f>
        <v>94</v>
      </c>
      <c r="I10" s="9"/>
    </row>
    <row r="11" spans="1:9" ht="15.75" x14ac:dyDescent="0.25">
      <c r="A11" s="20"/>
      <c r="B11" s="20"/>
      <c r="C11" s="58" t="s">
        <v>10</v>
      </c>
      <c r="D11" s="3">
        <v>2.8E-3</v>
      </c>
      <c r="E11" s="3" t="e">
        <f>E10/E9</f>
        <v>#DIV/0!</v>
      </c>
      <c r="F11" s="3" t="e">
        <f>F10/F9</f>
        <v>#DIV/0!</v>
      </c>
      <c r="G11" s="3" t="e">
        <f>G10/G9</f>
        <v>#DIV/0!</v>
      </c>
      <c r="H11" s="3">
        <f>H10/H9</f>
        <v>2.7505486466715434E-3</v>
      </c>
      <c r="I11" s="9"/>
    </row>
    <row r="12" spans="1:9" ht="24.75" customHeight="1" x14ac:dyDescent="0.25">
      <c r="A12" s="20"/>
      <c r="B12" s="20"/>
      <c r="C12" s="59" t="s">
        <v>65</v>
      </c>
      <c r="D12" s="51"/>
      <c r="E12" s="51"/>
      <c r="F12" s="51"/>
      <c r="G12" s="51"/>
      <c r="H12" s="51"/>
      <c r="I12" s="60"/>
    </row>
    <row r="13" spans="1:9" x14ac:dyDescent="0.25">
      <c r="A13" s="28"/>
      <c r="B13" s="28"/>
      <c r="C13" s="107" t="s">
        <v>11</v>
      </c>
      <c r="D13" s="105" t="s">
        <v>2</v>
      </c>
      <c r="E13" s="105" t="s">
        <v>3</v>
      </c>
      <c r="F13" s="105" t="s">
        <v>4</v>
      </c>
      <c r="G13" s="105" t="s">
        <v>5</v>
      </c>
      <c r="H13" s="105" t="s">
        <v>6</v>
      </c>
      <c r="I13" s="106" t="s">
        <v>12</v>
      </c>
    </row>
    <row r="14" spans="1:9" ht="45" x14ac:dyDescent="0.25">
      <c r="A14" s="28"/>
      <c r="B14" s="28"/>
      <c r="C14" s="61" t="s">
        <v>13</v>
      </c>
      <c r="D14" s="30">
        <v>86</v>
      </c>
      <c r="E14" s="30"/>
      <c r="F14" s="30"/>
      <c r="G14" s="30"/>
      <c r="H14" s="30">
        <f>SUM(D14:G14)</f>
        <v>86</v>
      </c>
      <c r="I14" s="31">
        <f>Table15212732[[#This Row],[Total]]/$H$24</f>
        <v>0.62773722627737227</v>
      </c>
    </row>
    <row r="15" spans="1:9" ht="45" x14ac:dyDescent="0.25">
      <c r="A15" s="32"/>
      <c r="B15" s="32"/>
      <c r="C15" s="61" t="s">
        <v>14</v>
      </c>
      <c r="D15" s="33">
        <v>21</v>
      </c>
      <c r="E15" s="33"/>
      <c r="F15" s="33"/>
      <c r="G15" s="33"/>
      <c r="H15" s="30">
        <f>SUM(D15:G15)</f>
        <v>21</v>
      </c>
      <c r="I15" s="31">
        <f>Table15212732[[#This Row],[Total]]/$H$24</f>
        <v>0.15328467153284672</v>
      </c>
    </row>
    <row r="16" spans="1:9" x14ac:dyDescent="0.25">
      <c r="A16" s="28"/>
      <c r="B16" s="28"/>
      <c r="C16" s="62" t="s">
        <v>15</v>
      </c>
      <c r="D16" s="30">
        <v>15</v>
      </c>
      <c r="E16" s="30"/>
      <c r="F16" s="30"/>
      <c r="G16" s="30"/>
      <c r="H16" s="30">
        <f>SUM(D16:G16)</f>
        <v>15</v>
      </c>
      <c r="I16" s="31">
        <f>Table15212732[[#This Row],[Total]]/$H$24</f>
        <v>0.10948905109489052</v>
      </c>
    </row>
    <row r="17" spans="1:9" ht="45" x14ac:dyDescent="0.25">
      <c r="A17" s="32"/>
      <c r="B17" s="32"/>
      <c r="C17" s="61" t="s">
        <v>16</v>
      </c>
      <c r="D17" s="33">
        <v>7</v>
      </c>
      <c r="E17" s="33"/>
      <c r="F17" s="33"/>
      <c r="G17" s="33"/>
      <c r="H17" s="30">
        <f>SUM(D17:G17)</f>
        <v>7</v>
      </c>
      <c r="I17" s="31">
        <f>Table15212732[[#This Row],[Total]]/$H$24</f>
        <v>5.1094890510948905E-2</v>
      </c>
    </row>
    <row r="18" spans="1:9" x14ac:dyDescent="0.25">
      <c r="A18" s="28"/>
      <c r="B18" s="28"/>
      <c r="C18" s="61" t="s">
        <v>17</v>
      </c>
      <c r="D18" s="33">
        <v>6</v>
      </c>
      <c r="E18" s="33"/>
      <c r="F18" s="33"/>
      <c r="G18" s="33"/>
      <c r="H18" s="30">
        <f>SUM(D18:G18)</f>
        <v>6</v>
      </c>
      <c r="I18" s="34">
        <f>Table15212732[[#This Row],[Total]]/$H$24</f>
        <v>4.3795620437956206E-2</v>
      </c>
    </row>
    <row r="19" spans="1:9" x14ac:dyDescent="0.25">
      <c r="A19" s="28"/>
      <c r="B19" s="28"/>
      <c r="C19" s="62" t="s">
        <v>18</v>
      </c>
      <c r="D19" s="30">
        <v>0</v>
      </c>
      <c r="E19" s="30"/>
      <c r="F19" s="30"/>
      <c r="G19" s="30"/>
      <c r="H19" s="30">
        <f>SUM(D19:G19)</f>
        <v>0</v>
      </c>
      <c r="I19" s="31">
        <f>Table15212732[[#This Row],[Total]]/$H$24</f>
        <v>0</v>
      </c>
    </row>
    <row r="20" spans="1:9" x14ac:dyDescent="0.25">
      <c r="A20" s="28"/>
      <c r="B20" s="28"/>
      <c r="C20" s="62" t="s">
        <v>19</v>
      </c>
      <c r="D20" s="29">
        <v>2</v>
      </c>
      <c r="E20" s="30"/>
      <c r="F20" s="29"/>
      <c r="G20" s="29"/>
      <c r="H20" s="30">
        <f>SUM(D20:G20)</f>
        <v>2</v>
      </c>
      <c r="I20" s="35">
        <f>Table15212732[[#This Row],[Total]]/$H$24</f>
        <v>1.4598540145985401E-2</v>
      </c>
    </row>
    <row r="21" spans="1:9" x14ac:dyDescent="0.25">
      <c r="A21" s="32"/>
      <c r="B21" s="32"/>
      <c r="C21" s="61" t="s">
        <v>20</v>
      </c>
      <c r="D21" s="33">
        <v>0</v>
      </c>
      <c r="E21" s="33"/>
      <c r="F21" s="33"/>
      <c r="G21" s="33"/>
      <c r="H21" s="30">
        <v>0</v>
      </c>
      <c r="I21" s="34">
        <f>Table15212732[[#This Row],[Total]]/$H$24</f>
        <v>0</v>
      </c>
    </row>
    <row r="22" spans="1:9" ht="45" x14ac:dyDescent="0.25">
      <c r="A22" s="32"/>
      <c r="B22" s="32"/>
      <c r="C22" s="61" t="s">
        <v>21</v>
      </c>
      <c r="D22" s="30">
        <v>2</v>
      </c>
      <c r="E22" s="30"/>
      <c r="F22" s="30"/>
      <c r="G22" s="30"/>
      <c r="H22" s="30"/>
      <c r="I22" s="36">
        <f>Table15212732[[#This Row],[Total]]/$H$24</f>
        <v>0</v>
      </c>
    </row>
    <row r="23" spans="1:9" x14ac:dyDescent="0.25">
      <c r="A23" s="28"/>
      <c r="B23" s="28"/>
      <c r="C23" s="61" t="s">
        <v>22</v>
      </c>
      <c r="D23" s="29">
        <v>0</v>
      </c>
      <c r="E23" s="29"/>
      <c r="F23" s="29"/>
      <c r="G23" s="29"/>
      <c r="H23" s="30">
        <f>SUM(D23:G23)</f>
        <v>0</v>
      </c>
      <c r="I23" s="37">
        <f>Table15212732[[#This Row],[Total]]/$H$24</f>
        <v>0</v>
      </c>
    </row>
    <row r="24" spans="1:9" x14ac:dyDescent="0.25">
      <c r="A24" s="28"/>
      <c r="B24" s="28"/>
      <c r="C24" s="63" t="s">
        <v>6</v>
      </c>
      <c r="D24" s="52">
        <v>139</v>
      </c>
      <c r="E24" s="52"/>
      <c r="F24" s="52"/>
      <c r="G24" s="52"/>
      <c r="H24" s="52">
        <f>SUBTOTAL(109,H14:H23)</f>
        <v>137</v>
      </c>
      <c r="I24" s="64">
        <f>Table15212732[[#This Row],[Total]]/$H$24</f>
        <v>1</v>
      </c>
    </row>
    <row r="25" spans="1:9" ht="30" x14ac:dyDescent="0.25">
      <c r="A25" s="28"/>
      <c r="B25" s="28"/>
      <c r="C25" s="65" t="s">
        <v>23</v>
      </c>
      <c r="D25" s="48">
        <v>21</v>
      </c>
      <c r="E25" s="48"/>
      <c r="F25" s="48"/>
      <c r="G25" s="48"/>
      <c r="H25" s="48">
        <f>SUM(D25:G25)</f>
        <v>21</v>
      </c>
      <c r="I25" s="49"/>
    </row>
    <row r="26" spans="1:9" x14ac:dyDescent="0.25">
      <c r="A26" s="28"/>
      <c r="B26" s="28"/>
      <c r="C26" s="107" t="s">
        <v>24</v>
      </c>
      <c r="D26" s="105" t="s">
        <v>2</v>
      </c>
      <c r="E26" s="105" t="s">
        <v>3</v>
      </c>
      <c r="F26" s="105" t="s">
        <v>4</v>
      </c>
      <c r="G26" s="105" t="s">
        <v>5</v>
      </c>
      <c r="H26" s="105" t="s">
        <v>6</v>
      </c>
      <c r="I26" s="106" t="s">
        <v>12</v>
      </c>
    </row>
    <row r="27" spans="1:9" x14ac:dyDescent="0.25">
      <c r="A27" s="28"/>
      <c r="B27" s="28"/>
      <c r="C27" s="27" t="s">
        <v>25</v>
      </c>
      <c r="D27" s="29">
        <v>4</v>
      </c>
      <c r="E27" s="29"/>
      <c r="F27" s="29"/>
      <c r="G27" s="29"/>
      <c r="H27" s="29">
        <f>SUM(D27:G27)</f>
        <v>4</v>
      </c>
      <c r="I27" s="37">
        <f>H27/$H$35</f>
        <v>4.2553191489361701E-2</v>
      </c>
    </row>
    <row r="28" spans="1:9" x14ac:dyDescent="0.25">
      <c r="A28" s="28"/>
      <c r="B28" s="28"/>
      <c r="C28" s="27" t="s">
        <v>26</v>
      </c>
      <c r="D28" s="29">
        <v>10</v>
      </c>
      <c r="E28" s="29"/>
      <c r="F28" s="29"/>
      <c r="G28" s="29"/>
      <c r="H28" s="29">
        <f>SUM(D28:G28)</f>
        <v>10</v>
      </c>
      <c r="I28" s="37">
        <f>H28/$H$35</f>
        <v>0.10638297872340426</v>
      </c>
    </row>
    <row r="29" spans="1:9" x14ac:dyDescent="0.25">
      <c r="A29" s="28"/>
      <c r="B29" s="28"/>
      <c r="C29" s="27" t="s">
        <v>27</v>
      </c>
      <c r="D29" s="29">
        <v>6</v>
      </c>
      <c r="E29" s="29"/>
      <c r="F29" s="29"/>
      <c r="G29" s="29"/>
      <c r="H29" s="29">
        <f>SUM(D29:G29)</f>
        <v>6</v>
      </c>
      <c r="I29" s="37">
        <f>H29/$H$35</f>
        <v>6.3829787234042548E-2</v>
      </c>
    </row>
    <row r="30" spans="1:9" x14ac:dyDescent="0.25">
      <c r="A30" s="28"/>
      <c r="B30" s="28"/>
      <c r="C30" s="27" t="s">
        <v>28</v>
      </c>
      <c r="D30" s="29">
        <v>37</v>
      </c>
      <c r="E30" s="29"/>
      <c r="F30" s="29"/>
      <c r="G30" s="29"/>
      <c r="H30" s="29">
        <f>SUM(D30:G30)</f>
        <v>37</v>
      </c>
      <c r="I30" s="37">
        <f>H30/$H$35</f>
        <v>0.39361702127659576</v>
      </c>
    </row>
    <row r="31" spans="1:9" x14ac:dyDescent="0.25">
      <c r="A31" s="28"/>
      <c r="B31" s="28"/>
      <c r="C31" s="27" t="s">
        <v>29</v>
      </c>
      <c r="D31" s="29">
        <v>12</v>
      </c>
      <c r="E31" s="29"/>
      <c r="F31" s="29"/>
      <c r="G31" s="29"/>
      <c r="H31" s="29">
        <f>SUM(D31:G31)</f>
        <v>12</v>
      </c>
      <c r="I31" s="37">
        <f>H31/$H$35</f>
        <v>0.1276595744680851</v>
      </c>
    </row>
    <row r="32" spans="1:9" x14ac:dyDescent="0.25">
      <c r="A32" s="28"/>
      <c r="B32" s="28"/>
      <c r="C32" s="27" t="s">
        <v>30</v>
      </c>
      <c r="D32" s="29">
        <v>24</v>
      </c>
      <c r="E32" s="29"/>
      <c r="F32" s="29"/>
      <c r="G32" s="29"/>
      <c r="H32" s="29">
        <f>SUM(D32:G32)</f>
        <v>24</v>
      </c>
      <c r="I32" s="37">
        <f>H32/$H$35</f>
        <v>0.25531914893617019</v>
      </c>
    </row>
    <row r="33" spans="1:9" x14ac:dyDescent="0.25">
      <c r="A33" s="28"/>
      <c r="B33" s="28"/>
      <c r="C33" s="27" t="s">
        <v>31</v>
      </c>
      <c r="D33" s="29">
        <v>0</v>
      </c>
      <c r="E33" s="29"/>
      <c r="F33" s="29"/>
      <c r="G33" s="29"/>
      <c r="H33" s="29">
        <f>SUM(D33:G33)</f>
        <v>0</v>
      </c>
      <c r="I33" s="37">
        <f>H33/$H$35</f>
        <v>0</v>
      </c>
    </row>
    <row r="34" spans="1:9" x14ac:dyDescent="0.25">
      <c r="A34" s="28"/>
      <c r="B34" s="28"/>
      <c r="C34" s="27" t="s">
        <v>32</v>
      </c>
      <c r="D34" s="29">
        <v>1</v>
      </c>
      <c r="E34" s="29"/>
      <c r="F34" s="29"/>
      <c r="G34" s="29"/>
      <c r="H34" s="29">
        <f>SUM(D34:G34)</f>
        <v>1</v>
      </c>
      <c r="I34" s="37">
        <f>H34/$H$35</f>
        <v>1.0638297872340425E-2</v>
      </c>
    </row>
    <row r="35" spans="1:9" x14ac:dyDescent="0.25">
      <c r="A35" s="28"/>
      <c r="B35" s="28"/>
      <c r="C35" s="102" t="s">
        <v>6</v>
      </c>
      <c r="D35" s="103">
        <f>SUM(D27:D34)</f>
        <v>94</v>
      </c>
      <c r="E35" s="103">
        <f>SUM(E27:E34)</f>
        <v>0</v>
      </c>
      <c r="F35" s="103">
        <f>SUM(F27:F34)</f>
        <v>0</v>
      </c>
      <c r="G35" s="103">
        <f>SUM(G27:G34)</f>
        <v>0</v>
      </c>
      <c r="H35" s="103">
        <f>SUM(H27:H34)</f>
        <v>94</v>
      </c>
      <c r="I35" s="104">
        <f>SUBTOTAL(109,I26:I34)</f>
        <v>0.99999999999999989</v>
      </c>
    </row>
    <row r="36" spans="1:9" x14ac:dyDescent="0.25">
      <c r="A36" s="28"/>
      <c r="B36" s="28"/>
      <c r="C36" s="4" t="s">
        <v>33</v>
      </c>
      <c r="D36" s="105" t="s">
        <v>2</v>
      </c>
      <c r="E36" s="105" t="s">
        <v>3</v>
      </c>
      <c r="F36" s="105" t="s">
        <v>4</v>
      </c>
      <c r="G36" s="105" t="s">
        <v>5</v>
      </c>
      <c r="H36" s="105" t="s">
        <v>6</v>
      </c>
      <c r="I36" s="106" t="s">
        <v>12</v>
      </c>
    </row>
    <row r="37" spans="1:9" x14ac:dyDescent="0.25">
      <c r="A37" s="28"/>
      <c r="B37" s="28"/>
      <c r="C37" s="63" t="s">
        <v>34</v>
      </c>
      <c r="D37" s="40">
        <v>20</v>
      </c>
      <c r="E37" s="40"/>
      <c r="F37" s="40"/>
      <c r="G37" s="40"/>
      <c r="H37" s="40">
        <f>SUM(Table2[[#This Row],[Q1]:[Q4]])</f>
        <v>20</v>
      </c>
      <c r="I37" s="41">
        <f>Table2[[#This Row],[Total]]/H40</f>
        <v>0.21276595744680851</v>
      </c>
    </row>
    <row r="38" spans="1:9" x14ac:dyDescent="0.25">
      <c r="A38" s="28"/>
      <c r="B38" s="28"/>
      <c r="C38" s="63" t="s">
        <v>35</v>
      </c>
      <c r="D38" s="40">
        <v>35</v>
      </c>
      <c r="E38" s="40"/>
      <c r="F38" s="40"/>
      <c r="G38" s="40"/>
      <c r="H38" s="40">
        <f>SUM(Table2[[#This Row],[Q1]:[Q4]])</f>
        <v>35</v>
      </c>
      <c r="I38" s="41">
        <f>Table2[[#This Row],[Total]]/H40</f>
        <v>0.37234042553191488</v>
      </c>
    </row>
    <row r="39" spans="1:9" x14ac:dyDescent="0.25">
      <c r="A39" s="28"/>
      <c r="B39" s="28"/>
      <c r="C39" s="63" t="s">
        <v>36</v>
      </c>
      <c r="D39" s="40">
        <v>39</v>
      </c>
      <c r="E39" s="40"/>
      <c r="F39" s="40"/>
      <c r="G39" s="40"/>
      <c r="H39" s="40">
        <f>SUM(Table2[[#This Row],[Q1]:[Q4]])</f>
        <v>39</v>
      </c>
      <c r="I39" s="41">
        <f>Table2[[#This Row],[Total]]/H40</f>
        <v>0.41489361702127658</v>
      </c>
    </row>
    <row r="40" spans="1:9" x14ac:dyDescent="0.25">
      <c r="A40" s="28"/>
      <c r="B40" s="28"/>
      <c r="C40" s="63" t="s">
        <v>6</v>
      </c>
      <c r="D40" s="40">
        <f>SUBTOTAL(109,D37:D39)</f>
        <v>94</v>
      </c>
      <c r="E40" s="40">
        <f>SUBTOTAL(109,E37:E39)</f>
        <v>0</v>
      </c>
      <c r="F40" s="40">
        <f>SUBTOTAL(109,F37:F39)</f>
        <v>0</v>
      </c>
      <c r="G40" s="40"/>
      <c r="H40" s="40">
        <f>SUBTOTAL(109,H37:H39)</f>
        <v>94</v>
      </c>
      <c r="I40" s="41">
        <f>Table2[[#This Row],[Total]]/Table2[[#This Row],[Total]]</f>
        <v>1</v>
      </c>
    </row>
    <row r="41" spans="1:9" ht="6" customHeight="1" x14ac:dyDescent="0.25">
      <c r="A41" s="28"/>
      <c r="B41" s="28"/>
      <c r="C41" s="63"/>
      <c r="D41" s="40"/>
      <c r="E41" s="40"/>
      <c r="F41" s="40"/>
      <c r="G41" s="40"/>
      <c r="H41" s="40"/>
      <c r="I41" s="41"/>
    </row>
    <row r="42" spans="1:9" ht="36.75" customHeight="1" x14ac:dyDescent="0.25">
      <c r="A42" s="28"/>
      <c r="B42" s="28"/>
      <c r="C42" s="70" t="s">
        <v>63</v>
      </c>
      <c r="D42" s="11"/>
      <c r="E42" s="11"/>
      <c r="F42" s="11"/>
      <c r="G42" s="11"/>
      <c r="H42" s="11"/>
      <c r="I42" s="6"/>
    </row>
    <row r="43" spans="1:9" x14ac:dyDescent="0.25">
      <c r="A43" s="28"/>
      <c r="B43" s="28"/>
      <c r="C43" s="15" t="s">
        <v>37</v>
      </c>
      <c r="D43" s="14" t="s">
        <v>2</v>
      </c>
      <c r="E43" s="14" t="s">
        <v>3</v>
      </c>
      <c r="F43" s="14" t="s">
        <v>4</v>
      </c>
      <c r="G43" s="14" t="s">
        <v>5</v>
      </c>
      <c r="H43" s="14" t="s">
        <v>6</v>
      </c>
      <c r="I43" s="69" t="s">
        <v>12</v>
      </c>
    </row>
    <row r="44" spans="1:9" x14ac:dyDescent="0.25">
      <c r="A44" s="28"/>
      <c r="B44" s="28"/>
      <c r="C44" s="46" t="s">
        <v>38</v>
      </c>
      <c r="D44" s="108">
        <v>107</v>
      </c>
      <c r="E44" s="108"/>
      <c r="F44" s="108"/>
      <c r="G44" s="108"/>
      <c r="H44" s="108">
        <f>SUM(D44:G44)</f>
        <v>107</v>
      </c>
      <c r="I44" s="109">
        <f>H44/$H$46</f>
        <v>0.89166666666666672</v>
      </c>
    </row>
    <row r="45" spans="1:9" x14ac:dyDescent="0.25">
      <c r="A45" s="28"/>
      <c r="B45" s="28"/>
      <c r="C45" s="27" t="s">
        <v>39</v>
      </c>
      <c r="D45" s="29">
        <v>13</v>
      </c>
      <c r="E45" s="29"/>
      <c r="F45" s="29"/>
      <c r="G45" s="29"/>
      <c r="H45" s="29">
        <f>SUM(D45:G45)</f>
        <v>13</v>
      </c>
      <c r="I45" s="37">
        <f>H45/$H$46</f>
        <v>0.10833333333333334</v>
      </c>
    </row>
    <row r="46" spans="1:9" x14ac:dyDescent="0.25">
      <c r="A46" s="28"/>
      <c r="B46" s="28"/>
      <c r="C46" s="63" t="s">
        <v>6</v>
      </c>
      <c r="D46" s="40">
        <f>SUM(D44:D45)</f>
        <v>120</v>
      </c>
      <c r="E46" s="40">
        <f>SUM(E44:E45)</f>
        <v>0</v>
      </c>
      <c r="F46" s="40">
        <f>SUM(F44:F45)</f>
        <v>0</v>
      </c>
      <c r="G46" s="40">
        <f>SUM(G44:G45)</f>
        <v>0</v>
      </c>
      <c r="H46" s="40">
        <f>SUM(H44:H45)</f>
        <v>120</v>
      </c>
      <c r="I46" s="41">
        <f>H46/$H$46</f>
        <v>1</v>
      </c>
    </row>
    <row r="47" spans="1:9" ht="6" customHeight="1" x14ac:dyDescent="0.25">
      <c r="A47" s="28"/>
      <c r="B47" s="28"/>
      <c r="C47" s="71"/>
      <c r="D47" s="38"/>
      <c r="E47" s="38"/>
      <c r="F47" s="38"/>
      <c r="G47" s="38"/>
      <c r="H47" s="38"/>
      <c r="I47" s="39"/>
    </row>
    <row r="48" spans="1:9" ht="15" customHeight="1" x14ac:dyDescent="0.25">
      <c r="A48" s="28"/>
      <c r="B48" s="28"/>
      <c r="C48" s="70" t="s">
        <v>64</v>
      </c>
      <c r="D48" s="11"/>
      <c r="E48" s="11"/>
      <c r="F48" s="11"/>
      <c r="G48" s="11"/>
      <c r="H48" s="11"/>
      <c r="I48" s="6"/>
    </row>
    <row r="49" spans="1:9" x14ac:dyDescent="0.25">
      <c r="A49" s="28"/>
      <c r="B49" s="28"/>
      <c r="C49" s="5"/>
      <c r="D49" s="11"/>
      <c r="E49" s="11"/>
      <c r="F49" s="11"/>
      <c r="G49" s="11"/>
      <c r="H49" s="11"/>
      <c r="I49" s="6"/>
    </row>
    <row r="50" spans="1:9" ht="1.5" customHeight="1" x14ac:dyDescent="0.25">
      <c r="A50" s="28"/>
      <c r="B50" s="28"/>
      <c r="C50" s="5"/>
      <c r="D50" s="11"/>
      <c r="E50" s="11"/>
      <c r="F50" s="11"/>
      <c r="G50" s="11"/>
      <c r="H50" s="11"/>
      <c r="I50" s="6"/>
    </row>
    <row r="51" spans="1:9" ht="5.25" customHeight="1" x14ac:dyDescent="0.25">
      <c r="A51" s="28"/>
      <c r="B51" s="28"/>
      <c r="C51" s="5"/>
      <c r="D51" s="11"/>
      <c r="E51" s="11"/>
      <c r="F51" s="11"/>
      <c r="G51" s="11"/>
      <c r="H51" s="11"/>
      <c r="I51" s="6"/>
    </row>
    <row r="52" spans="1:9" x14ac:dyDescent="0.25">
      <c r="A52" s="28"/>
      <c r="B52" s="28"/>
      <c r="C52" s="107" t="s">
        <v>40</v>
      </c>
      <c r="D52" s="105" t="s">
        <v>2</v>
      </c>
      <c r="E52" s="105" t="s">
        <v>3</v>
      </c>
      <c r="F52" s="105" t="s">
        <v>4</v>
      </c>
      <c r="G52" s="105" t="s">
        <v>5</v>
      </c>
      <c r="H52" s="105" t="s">
        <v>6</v>
      </c>
      <c r="I52" s="106" t="s">
        <v>12</v>
      </c>
    </row>
    <row r="53" spans="1:9" x14ac:dyDescent="0.25">
      <c r="A53" s="28"/>
      <c r="B53" s="28"/>
      <c r="C53" s="27" t="s">
        <v>41</v>
      </c>
      <c r="D53" s="29">
        <v>5</v>
      </c>
      <c r="E53" s="29"/>
      <c r="F53" s="29"/>
      <c r="G53" s="29"/>
      <c r="H53" s="29">
        <f>SUM(D53:G53)</f>
        <v>5</v>
      </c>
      <c r="I53" s="37">
        <f>H53/$H$59</f>
        <v>4.1666666666666664E-2</v>
      </c>
    </row>
    <row r="54" spans="1:9" x14ac:dyDescent="0.25">
      <c r="A54" s="28"/>
      <c r="B54" s="28"/>
      <c r="C54" s="27" t="s">
        <v>42</v>
      </c>
      <c r="D54" s="29">
        <v>12</v>
      </c>
      <c r="E54" s="29"/>
      <c r="F54" s="29"/>
      <c r="G54" s="29"/>
      <c r="H54" s="29">
        <f>SUM(D54:G54)</f>
        <v>12</v>
      </c>
      <c r="I54" s="37">
        <f>H54/$H$59</f>
        <v>0.1</v>
      </c>
    </row>
    <row r="55" spans="1:9" x14ac:dyDescent="0.25">
      <c r="A55" s="28"/>
      <c r="B55" s="28"/>
      <c r="C55" s="27" t="s">
        <v>43</v>
      </c>
      <c r="D55" s="29">
        <v>19</v>
      </c>
      <c r="E55" s="29"/>
      <c r="F55" s="29"/>
      <c r="G55" s="29"/>
      <c r="H55" s="29">
        <f>SUM(D55:G55)</f>
        <v>19</v>
      </c>
      <c r="I55" s="37">
        <f>H55/$H$59</f>
        <v>0.15833333333333333</v>
      </c>
    </row>
    <row r="56" spans="1:9" x14ac:dyDescent="0.25">
      <c r="A56" s="28"/>
      <c r="B56" s="28"/>
      <c r="C56" s="27" t="s">
        <v>44</v>
      </c>
      <c r="D56" s="29">
        <v>0</v>
      </c>
      <c r="E56" s="29"/>
      <c r="F56" s="29"/>
      <c r="G56" s="29"/>
      <c r="H56" s="29">
        <f>SUM(D56:G56)</f>
        <v>0</v>
      </c>
      <c r="I56" s="37">
        <f>H56/$H$59</f>
        <v>0</v>
      </c>
    </row>
    <row r="57" spans="1:9" x14ac:dyDescent="0.25">
      <c r="A57" s="28"/>
      <c r="B57" s="28"/>
      <c r="C57" s="27" t="s">
        <v>45</v>
      </c>
      <c r="D57" s="29">
        <v>2</v>
      </c>
      <c r="E57" s="29"/>
      <c r="F57" s="29"/>
      <c r="G57" s="29"/>
      <c r="H57" s="29">
        <f>SUM(D57:G57)</f>
        <v>2</v>
      </c>
      <c r="I57" s="37">
        <f>H57/$H$59</f>
        <v>1.6666666666666666E-2</v>
      </c>
    </row>
    <row r="58" spans="1:9" x14ac:dyDescent="0.25">
      <c r="A58" s="28"/>
      <c r="B58" s="28"/>
      <c r="C58" s="27" t="s">
        <v>46</v>
      </c>
      <c r="D58" s="29">
        <v>82</v>
      </c>
      <c r="E58" s="29"/>
      <c r="F58" s="29"/>
      <c r="G58" s="29"/>
      <c r="H58" s="29">
        <f>SUM(D58:G58)</f>
        <v>82</v>
      </c>
      <c r="I58" s="37">
        <f>H58/$H$59</f>
        <v>0.68333333333333335</v>
      </c>
    </row>
    <row r="59" spans="1:9" x14ac:dyDescent="0.25">
      <c r="A59" s="28"/>
      <c r="B59" s="28"/>
      <c r="C59" s="63" t="s">
        <v>6</v>
      </c>
      <c r="D59" s="40">
        <f>SUBTOTAL(109,D53:D58)</f>
        <v>120</v>
      </c>
      <c r="E59" s="40">
        <f>SUBTOTAL(109,E53:E58)</f>
        <v>0</v>
      </c>
      <c r="F59" s="40">
        <f>SUBTOTAL(109,F53:F58)</f>
        <v>0</v>
      </c>
      <c r="G59" s="40">
        <f>SUBTOTAL(109,G53:G58)</f>
        <v>0</v>
      </c>
      <c r="H59" s="40">
        <f>SUBTOTAL(109,H53:H58)</f>
        <v>120</v>
      </c>
      <c r="I59" s="41">
        <f>H59/$H$59</f>
        <v>1</v>
      </c>
    </row>
    <row r="60" spans="1:9" ht="6" customHeight="1" x14ac:dyDescent="0.25">
      <c r="A60" s="28"/>
      <c r="B60" s="28"/>
      <c r="C60" s="72"/>
      <c r="D60" s="66"/>
      <c r="E60" s="66"/>
      <c r="F60" s="66"/>
      <c r="G60" s="66"/>
      <c r="H60" s="66"/>
      <c r="I60" s="73"/>
    </row>
    <row r="61" spans="1:9" x14ac:dyDescent="0.25">
      <c r="A61" s="28"/>
      <c r="B61" s="28"/>
      <c r="C61" s="107" t="s">
        <v>47</v>
      </c>
      <c r="D61" s="105" t="s">
        <v>2</v>
      </c>
      <c r="E61" s="105" t="s">
        <v>3</v>
      </c>
      <c r="F61" s="105" t="s">
        <v>4</v>
      </c>
      <c r="G61" s="105" t="s">
        <v>5</v>
      </c>
      <c r="H61" s="105" t="s">
        <v>6</v>
      </c>
      <c r="I61" s="106" t="s">
        <v>12</v>
      </c>
    </row>
    <row r="62" spans="1:9" x14ac:dyDescent="0.25">
      <c r="A62" s="28"/>
      <c r="B62" s="28"/>
      <c r="C62" s="27" t="s">
        <v>38</v>
      </c>
      <c r="D62" s="29">
        <v>73</v>
      </c>
      <c r="E62" s="29"/>
      <c r="F62" s="29"/>
      <c r="G62" s="29"/>
      <c r="H62" s="29">
        <f>SUM(D62:G62)</f>
        <v>73</v>
      </c>
      <c r="I62" s="37">
        <f>H62/$H$65</f>
        <v>0.77659574468085102</v>
      </c>
    </row>
    <row r="63" spans="1:9" x14ac:dyDescent="0.25">
      <c r="A63" s="28"/>
      <c r="B63" s="28"/>
      <c r="C63" s="27" t="s">
        <v>39</v>
      </c>
      <c r="D63" s="29">
        <v>21</v>
      </c>
      <c r="E63" s="29"/>
      <c r="F63" s="29"/>
      <c r="G63" s="29"/>
      <c r="H63" s="29">
        <f>SUM(D63:G63)</f>
        <v>21</v>
      </c>
      <c r="I63" s="37">
        <f>H63/$H$65</f>
        <v>0.22340425531914893</v>
      </c>
    </row>
    <row r="64" spans="1:9" x14ac:dyDescent="0.25">
      <c r="A64" s="28"/>
      <c r="B64" s="28"/>
      <c r="C64" s="27" t="s">
        <v>48</v>
      </c>
      <c r="D64" s="29">
        <v>0</v>
      </c>
      <c r="E64" s="29"/>
      <c r="F64" s="29"/>
      <c r="G64" s="29"/>
      <c r="H64" s="29">
        <f>SUM(D64:G64)</f>
        <v>0</v>
      </c>
      <c r="I64" s="37">
        <f>H64/$H$65</f>
        <v>0</v>
      </c>
    </row>
    <row r="65" spans="1:9" x14ac:dyDescent="0.25">
      <c r="A65" s="28"/>
      <c r="B65" s="28"/>
      <c r="C65" s="63" t="s">
        <v>6</v>
      </c>
      <c r="D65" s="40">
        <f>SUM(D62:D64)</f>
        <v>94</v>
      </c>
      <c r="E65" s="40">
        <f>SUM(E62:E64)</f>
        <v>0</v>
      </c>
      <c r="F65" s="40">
        <f>SUM(F62:F64)</f>
        <v>0</v>
      </c>
      <c r="G65" s="40">
        <f>SUM(G62:G64)</f>
        <v>0</v>
      </c>
      <c r="H65" s="40">
        <f>SUM(H62:H64)</f>
        <v>94</v>
      </c>
      <c r="I65" s="41">
        <f>H65/$H$65</f>
        <v>1</v>
      </c>
    </row>
    <row r="66" spans="1:9" ht="6" customHeight="1" x14ac:dyDescent="0.25">
      <c r="A66" s="28"/>
      <c r="B66" s="28"/>
      <c r="C66" s="71"/>
      <c r="D66" s="38"/>
      <c r="E66" s="38"/>
      <c r="F66" s="38"/>
      <c r="G66" s="38"/>
      <c r="H66" s="38"/>
      <c r="I66" s="39"/>
    </row>
    <row r="67" spans="1:9" x14ac:dyDescent="0.25">
      <c r="A67" s="28"/>
      <c r="B67" s="28"/>
      <c r="C67" s="107" t="s">
        <v>49</v>
      </c>
      <c r="D67" s="105" t="s">
        <v>2</v>
      </c>
      <c r="E67" s="105" t="s">
        <v>3</v>
      </c>
      <c r="F67" s="105" t="s">
        <v>4</v>
      </c>
      <c r="G67" s="105" t="s">
        <v>5</v>
      </c>
      <c r="H67" s="105" t="s">
        <v>6</v>
      </c>
      <c r="I67" s="106" t="s">
        <v>12</v>
      </c>
    </row>
    <row r="68" spans="1:9" x14ac:dyDescent="0.25">
      <c r="A68" s="28"/>
      <c r="B68" s="28"/>
      <c r="C68" s="27" t="s">
        <v>41</v>
      </c>
      <c r="D68" s="29">
        <v>1</v>
      </c>
      <c r="E68" s="29"/>
      <c r="F68" s="29"/>
      <c r="G68" s="29"/>
      <c r="H68" s="29">
        <f>SUM(Table1420243035[[#This Row],[Q1]:[Q4]])</f>
        <v>1</v>
      </c>
      <c r="I68" s="37">
        <f>H68/$H$75</f>
        <v>1.0638297872340425E-2</v>
      </c>
    </row>
    <row r="69" spans="1:9" x14ac:dyDescent="0.25">
      <c r="A69" s="28"/>
      <c r="B69" s="28"/>
      <c r="C69" s="27" t="s">
        <v>42</v>
      </c>
      <c r="D69" s="29">
        <v>49</v>
      </c>
      <c r="E69" s="29"/>
      <c r="F69" s="29"/>
      <c r="G69" s="29"/>
      <c r="H69" s="29">
        <f>SUM(Table1420243035[[#This Row],[Q1]:[Q4]])</f>
        <v>49</v>
      </c>
      <c r="I69" s="37">
        <f>H69/$H$75</f>
        <v>0.52127659574468088</v>
      </c>
    </row>
    <row r="70" spans="1:9" x14ac:dyDescent="0.25">
      <c r="A70" s="28"/>
      <c r="B70" s="28"/>
      <c r="C70" s="27" t="s">
        <v>43</v>
      </c>
      <c r="D70" s="29">
        <v>8</v>
      </c>
      <c r="E70" s="29"/>
      <c r="F70" s="29"/>
      <c r="G70" s="29"/>
      <c r="H70" s="29">
        <f>SUM(Table1420243035[[#This Row],[Q1]:[Q4]])</f>
        <v>8</v>
      </c>
      <c r="I70" s="37">
        <f>H70/$H$75</f>
        <v>8.5106382978723402E-2</v>
      </c>
    </row>
    <row r="71" spans="1:9" x14ac:dyDescent="0.25">
      <c r="A71" s="28"/>
      <c r="B71" s="28"/>
      <c r="C71" s="27" t="s">
        <v>44</v>
      </c>
      <c r="D71" s="29">
        <v>0</v>
      </c>
      <c r="E71" s="29"/>
      <c r="F71" s="29"/>
      <c r="G71" s="29"/>
      <c r="H71" s="29">
        <f>SUM(Table1420243035[[#This Row],[Q1]:[Q4]])</f>
        <v>0</v>
      </c>
      <c r="I71" s="37">
        <f>H71/$H$75</f>
        <v>0</v>
      </c>
    </row>
    <row r="72" spans="1:9" x14ac:dyDescent="0.25">
      <c r="A72" s="28"/>
      <c r="B72" s="28"/>
      <c r="C72" s="27" t="s">
        <v>45</v>
      </c>
      <c r="D72" s="29">
        <v>0</v>
      </c>
      <c r="E72" s="29"/>
      <c r="F72" s="29"/>
      <c r="G72" s="29"/>
      <c r="H72" s="29">
        <f>SUM(Table1420243035[[#This Row],[Q1]:[Q4]])</f>
        <v>0</v>
      </c>
      <c r="I72" s="37">
        <f>H72/$H$75</f>
        <v>0</v>
      </c>
    </row>
    <row r="73" spans="1:9" x14ac:dyDescent="0.25">
      <c r="A73" s="28"/>
      <c r="B73" s="28"/>
      <c r="C73" s="27" t="s">
        <v>46</v>
      </c>
      <c r="D73" s="29">
        <v>36</v>
      </c>
      <c r="E73" s="29"/>
      <c r="F73" s="29"/>
      <c r="G73" s="29"/>
      <c r="H73" s="29">
        <f>SUM(Table1420243035[[#This Row],[Q1]:[Q4]])</f>
        <v>36</v>
      </c>
      <c r="I73" s="35">
        <f>H73/$H$75</f>
        <v>0.38297872340425532</v>
      </c>
    </row>
    <row r="74" spans="1:9" x14ac:dyDescent="0.25">
      <c r="A74" s="28"/>
      <c r="B74" s="28"/>
      <c r="C74" s="27" t="s">
        <v>48</v>
      </c>
      <c r="D74" s="29">
        <v>0</v>
      </c>
      <c r="E74" s="29"/>
      <c r="F74" s="29"/>
      <c r="G74" s="29"/>
      <c r="H74" s="29">
        <f>SUM(Table1420243035[[#This Row],[Q1]:[Q4]])</f>
        <v>0</v>
      </c>
      <c r="I74" s="37">
        <f>H74/$H$75</f>
        <v>0</v>
      </c>
    </row>
    <row r="75" spans="1:9" x14ac:dyDescent="0.25">
      <c r="A75" s="28"/>
      <c r="B75" s="28"/>
      <c r="C75" s="63" t="s">
        <v>6</v>
      </c>
      <c r="D75" s="40">
        <f>SUM(D68:D74)</f>
        <v>94</v>
      </c>
      <c r="E75" s="40">
        <v>86</v>
      </c>
      <c r="F75" s="40">
        <f>SUM(F68:F74)</f>
        <v>0</v>
      </c>
      <c r="G75" s="40">
        <f>SUM(G68:G74)</f>
        <v>0</v>
      </c>
      <c r="H75" s="40">
        <f>SUM(H68:H74)</f>
        <v>94</v>
      </c>
      <c r="I75" s="41">
        <f>H75/$H$75</f>
        <v>1</v>
      </c>
    </row>
    <row r="76" spans="1:9" ht="6" customHeight="1" x14ac:dyDescent="0.25">
      <c r="A76" s="28"/>
      <c r="B76" s="28"/>
      <c r="C76" s="71"/>
      <c r="D76" s="38"/>
      <c r="E76" s="38"/>
      <c r="F76" s="38"/>
      <c r="G76" s="38"/>
      <c r="H76" s="38"/>
      <c r="I76" s="39"/>
    </row>
    <row r="77" spans="1:9" x14ac:dyDescent="0.25">
      <c r="A77" s="28"/>
      <c r="B77" s="28"/>
      <c r="C77" s="110" t="s">
        <v>50</v>
      </c>
      <c r="D77" s="111" t="s">
        <v>2</v>
      </c>
      <c r="E77" s="111" t="s">
        <v>3</v>
      </c>
      <c r="F77" s="111" t="s">
        <v>4</v>
      </c>
      <c r="G77" s="111" t="s">
        <v>5</v>
      </c>
      <c r="H77" s="111" t="s">
        <v>6</v>
      </c>
      <c r="I77" s="112" t="s">
        <v>12</v>
      </c>
    </row>
    <row r="78" spans="1:9" x14ac:dyDescent="0.25">
      <c r="A78" s="28"/>
      <c r="B78" s="28"/>
      <c r="C78" s="74" t="s">
        <v>51</v>
      </c>
      <c r="D78" s="42">
        <v>17</v>
      </c>
      <c r="E78" s="42"/>
      <c r="F78" s="42"/>
      <c r="G78" s="42"/>
      <c r="H78" s="42">
        <f>SUM(D78:G78)</f>
        <v>17</v>
      </c>
      <c r="I78" s="43">
        <f>H78/$H$82</f>
        <v>0.23943661971830985</v>
      </c>
    </row>
    <row r="79" spans="1:9" x14ac:dyDescent="0.25">
      <c r="A79" s="28"/>
      <c r="B79" s="28"/>
      <c r="C79" s="75" t="s">
        <v>52</v>
      </c>
      <c r="D79" s="44">
        <v>15</v>
      </c>
      <c r="E79" s="44"/>
      <c r="F79" s="44"/>
      <c r="G79" s="44"/>
      <c r="H79" s="44">
        <f>SUM(D79:G79)</f>
        <v>15</v>
      </c>
      <c r="I79" s="45">
        <f>H79/$H$82</f>
        <v>0.21126760563380281</v>
      </c>
    </row>
    <row r="80" spans="1:9" x14ac:dyDescent="0.25">
      <c r="A80" s="28"/>
      <c r="B80" s="28"/>
      <c r="C80" s="74" t="s">
        <v>53</v>
      </c>
      <c r="D80" s="42">
        <v>22</v>
      </c>
      <c r="E80" s="42"/>
      <c r="F80" s="42"/>
      <c r="G80" s="42"/>
      <c r="H80" s="42">
        <f>SUM(D80:G80)</f>
        <v>22</v>
      </c>
      <c r="I80" s="43">
        <f>H80/$H$82</f>
        <v>0.30985915492957744</v>
      </c>
    </row>
    <row r="81" spans="1:9" x14ac:dyDescent="0.25">
      <c r="A81" s="28"/>
      <c r="B81" s="28"/>
      <c r="C81" s="75" t="s">
        <v>45</v>
      </c>
      <c r="D81" s="44">
        <v>17</v>
      </c>
      <c r="E81" s="44"/>
      <c r="F81" s="44"/>
      <c r="G81" s="44"/>
      <c r="H81" s="44">
        <f>SUM(D81:G81)</f>
        <v>17</v>
      </c>
      <c r="I81" s="45">
        <f>H81/$H$82</f>
        <v>0.23943661971830985</v>
      </c>
    </row>
    <row r="82" spans="1:9" x14ac:dyDescent="0.25">
      <c r="A82" s="28"/>
      <c r="B82" s="32"/>
      <c r="C82" s="76" t="s">
        <v>6</v>
      </c>
      <c r="D82" s="67">
        <f>SUM(D78:D81)</f>
        <v>71</v>
      </c>
      <c r="E82" s="67">
        <f>SUM(E78:E81)</f>
        <v>0</v>
      </c>
      <c r="F82" s="67">
        <f>SUM(F78:F81)</f>
        <v>0</v>
      </c>
      <c r="G82" s="67">
        <f>SUM(G78:G81)</f>
        <v>0</v>
      </c>
      <c r="H82" s="67">
        <f>SUM(D82:G82)</f>
        <v>71</v>
      </c>
      <c r="I82" s="77">
        <f>H82/$H$82</f>
        <v>1</v>
      </c>
    </row>
    <row r="83" spans="1:9" ht="51.75" customHeight="1" x14ac:dyDescent="0.25">
      <c r="A83" s="28"/>
      <c r="B83" s="32"/>
      <c r="C83" s="78" t="s">
        <v>54</v>
      </c>
      <c r="D83" s="7"/>
      <c r="E83" s="7"/>
      <c r="F83" s="7"/>
      <c r="G83" s="7"/>
      <c r="H83" s="7"/>
      <c r="I83" s="8"/>
    </row>
    <row r="84" spans="1:9" x14ac:dyDescent="0.25">
      <c r="A84" s="81" t="s">
        <v>55</v>
      </c>
      <c r="B84" s="82"/>
      <c r="C84" s="82"/>
      <c r="D84" s="82"/>
      <c r="E84" s="82"/>
      <c r="F84" s="82"/>
      <c r="G84" s="82"/>
      <c r="H84" s="82"/>
      <c r="I84" s="83"/>
    </row>
    <row r="85" spans="1:9" x14ac:dyDescent="0.25">
      <c r="A85" s="92" t="s">
        <v>56</v>
      </c>
      <c r="B85" s="93" t="s">
        <v>46</v>
      </c>
      <c r="C85" s="94" t="s">
        <v>57</v>
      </c>
      <c r="D85" s="95" t="s">
        <v>2</v>
      </c>
      <c r="E85" s="95" t="s">
        <v>3</v>
      </c>
      <c r="F85" s="95" t="s">
        <v>4</v>
      </c>
      <c r="G85" s="95" t="s">
        <v>5</v>
      </c>
      <c r="H85" s="95" t="s">
        <v>6</v>
      </c>
      <c r="I85" s="96" t="s">
        <v>12</v>
      </c>
    </row>
    <row r="86" spans="1:9" x14ac:dyDescent="0.25">
      <c r="A86" s="84"/>
      <c r="B86" s="85"/>
      <c r="C86" s="86" t="s">
        <v>41</v>
      </c>
      <c r="D86" s="87">
        <v>1</v>
      </c>
      <c r="E86" s="87"/>
      <c r="F86" s="87"/>
      <c r="G86" s="87"/>
      <c r="H86" s="87">
        <f>SUM(D86:G86)</f>
        <v>1</v>
      </c>
      <c r="I86" s="88">
        <f t="shared" ref="I86:I93" si="0">H86/$H$93</f>
        <v>1.2195121951219513E-2</v>
      </c>
    </row>
    <row r="87" spans="1:9" x14ac:dyDescent="0.25">
      <c r="A87" s="84"/>
      <c r="B87" s="85"/>
      <c r="C87" s="86" t="s">
        <v>42</v>
      </c>
      <c r="D87" s="87">
        <v>37</v>
      </c>
      <c r="E87" s="87"/>
      <c r="F87" s="87"/>
      <c r="G87" s="87"/>
      <c r="H87" s="87">
        <f t="shared" ref="H87:H132" si="1">SUM(D87:G87)</f>
        <v>37</v>
      </c>
      <c r="I87" s="88">
        <f t="shared" si="0"/>
        <v>0.45121951219512196</v>
      </c>
    </row>
    <row r="88" spans="1:9" x14ac:dyDescent="0.25">
      <c r="A88" s="84"/>
      <c r="B88" s="85"/>
      <c r="C88" s="86" t="s">
        <v>43</v>
      </c>
      <c r="D88" s="87">
        <v>11</v>
      </c>
      <c r="E88" s="87"/>
      <c r="F88" s="87"/>
      <c r="G88" s="87"/>
      <c r="H88" s="87">
        <f t="shared" si="1"/>
        <v>11</v>
      </c>
      <c r="I88" s="88">
        <f t="shared" si="0"/>
        <v>0.13414634146341464</v>
      </c>
    </row>
    <row r="89" spans="1:9" x14ac:dyDescent="0.25">
      <c r="A89" s="84"/>
      <c r="B89" s="85"/>
      <c r="C89" s="86" t="s">
        <v>44</v>
      </c>
      <c r="D89" s="87">
        <v>0</v>
      </c>
      <c r="E89" s="87"/>
      <c r="F89" s="87"/>
      <c r="G89" s="87"/>
      <c r="H89" s="87">
        <f t="shared" si="1"/>
        <v>0</v>
      </c>
      <c r="I89" s="88">
        <f t="shared" si="0"/>
        <v>0</v>
      </c>
    </row>
    <row r="90" spans="1:9" x14ac:dyDescent="0.25">
      <c r="A90" s="84"/>
      <c r="B90" s="85"/>
      <c r="C90" s="86" t="s">
        <v>45</v>
      </c>
      <c r="D90" s="87">
        <v>0</v>
      </c>
      <c r="E90" s="87"/>
      <c r="F90" s="87"/>
      <c r="G90" s="87"/>
      <c r="H90" s="87">
        <f t="shared" si="1"/>
        <v>0</v>
      </c>
      <c r="I90" s="88">
        <f t="shared" si="0"/>
        <v>0</v>
      </c>
    </row>
    <row r="91" spans="1:9" x14ac:dyDescent="0.25">
      <c r="A91" s="84"/>
      <c r="B91" s="85"/>
      <c r="C91" s="86" t="s">
        <v>46</v>
      </c>
      <c r="D91" s="87">
        <v>33</v>
      </c>
      <c r="E91" s="87"/>
      <c r="F91" s="87"/>
      <c r="G91" s="87"/>
      <c r="H91" s="87">
        <f t="shared" si="1"/>
        <v>33</v>
      </c>
      <c r="I91" s="88">
        <f t="shared" si="0"/>
        <v>0.40243902439024393</v>
      </c>
    </row>
    <row r="92" spans="1:9" x14ac:dyDescent="0.25">
      <c r="A92" s="84"/>
      <c r="B92" s="85"/>
      <c r="C92" s="86" t="s">
        <v>48</v>
      </c>
      <c r="D92" s="87">
        <v>0</v>
      </c>
      <c r="E92" s="87"/>
      <c r="F92" s="87"/>
      <c r="G92" s="87"/>
      <c r="H92" s="87">
        <f t="shared" si="1"/>
        <v>0</v>
      </c>
      <c r="I92" s="88">
        <f>H92/$H$93</f>
        <v>0</v>
      </c>
    </row>
    <row r="93" spans="1:9" x14ac:dyDescent="0.25">
      <c r="A93" s="84"/>
      <c r="B93" s="85"/>
      <c r="C93" s="89" t="s">
        <v>6</v>
      </c>
      <c r="D93" s="90">
        <f>SUBTOTAL(109,D86:D92)</f>
        <v>82</v>
      </c>
      <c r="E93" s="90">
        <f>SUBTOTAL(109,E86:E92)</f>
        <v>0</v>
      </c>
      <c r="F93" s="90">
        <f>SUBTOTAL(109,F86:F92)</f>
        <v>0</v>
      </c>
      <c r="G93" s="90">
        <f>SUM(G86:G92)</f>
        <v>0</v>
      </c>
      <c r="H93" s="90">
        <f t="shared" si="1"/>
        <v>82</v>
      </c>
      <c r="I93" s="91">
        <f t="shared" si="0"/>
        <v>1</v>
      </c>
    </row>
    <row r="94" spans="1:9" x14ac:dyDescent="0.25">
      <c r="A94" s="84"/>
      <c r="B94" s="85" t="s">
        <v>43</v>
      </c>
      <c r="C94" s="86" t="s">
        <v>41</v>
      </c>
      <c r="D94" s="87">
        <v>0</v>
      </c>
      <c r="E94" s="87"/>
      <c r="F94" s="87"/>
      <c r="G94" s="87"/>
      <c r="H94" s="87">
        <f t="shared" si="1"/>
        <v>0</v>
      </c>
      <c r="I94" s="88">
        <f t="shared" ref="I94:I101" si="2">H94/$H$101</f>
        <v>0</v>
      </c>
    </row>
    <row r="95" spans="1:9" x14ac:dyDescent="0.25">
      <c r="A95" s="84"/>
      <c r="B95" s="85"/>
      <c r="C95" s="86" t="s">
        <v>42</v>
      </c>
      <c r="D95" s="87">
        <v>8</v>
      </c>
      <c r="E95" s="87"/>
      <c r="F95" s="87"/>
      <c r="G95" s="87"/>
      <c r="H95" s="87">
        <f t="shared" si="1"/>
        <v>8</v>
      </c>
      <c r="I95" s="88">
        <f t="shared" si="2"/>
        <v>0.42105263157894735</v>
      </c>
    </row>
    <row r="96" spans="1:9" x14ac:dyDescent="0.25">
      <c r="A96" s="84"/>
      <c r="B96" s="85"/>
      <c r="C96" s="86" t="s">
        <v>43</v>
      </c>
      <c r="D96" s="87">
        <v>2</v>
      </c>
      <c r="E96" s="87"/>
      <c r="F96" s="87"/>
      <c r="G96" s="87"/>
      <c r="H96" s="87">
        <f t="shared" si="1"/>
        <v>2</v>
      </c>
      <c r="I96" s="88">
        <f t="shared" si="2"/>
        <v>0.10526315789473684</v>
      </c>
    </row>
    <row r="97" spans="1:9" x14ac:dyDescent="0.25">
      <c r="A97" s="84"/>
      <c r="B97" s="85"/>
      <c r="C97" s="86" t="s">
        <v>44</v>
      </c>
      <c r="D97" s="87">
        <v>0</v>
      </c>
      <c r="E97" s="87"/>
      <c r="F97" s="87"/>
      <c r="G97" s="87"/>
      <c r="H97" s="87">
        <f t="shared" si="1"/>
        <v>0</v>
      </c>
      <c r="I97" s="88">
        <f t="shared" si="2"/>
        <v>0</v>
      </c>
    </row>
    <row r="98" spans="1:9" x14ac:dyDescent="0.25">
      <c r="A98" s="84"/>
      <c r="B98" s="85"/>
      <c r="C98" s="86" t="s">
        <v>45</v>
      </c>
      <c r="D98" s="87">
        <v>0</v>
      </c>
      <c r="E98" s="87"/>
      <c r="F98" s="87"/>
      <c r="G98" s="87"/>
      <c r="H98" s="87">
        <f t="shared" si="1"/>
        <v>0</v>
      </c>
      <c r="I98" s="88">
        <f t="shared" si="2"/>
        <v>0</v>
      </c>
    </row>
    <row r="99" spans="1:9" x14ac:dyDescent="0.25">
      <c r="A99" s="84"/>
      <c r="B99" s="85"/>
      <c r="C99" s="86" t="s">
        <v>46</v>
      </c>
      <c r="D99" s="87">
        <v>9</v>
      </c>
      <c r="E99" s="87"/>
      <c r="F99" s="87"/>
      <c r="G99" s="87"/>
      <c r="H99" s="87">
        <f t="shared" si="1"/>
        <v>9</v>
      </c>
      <c r="I99" s="88">
        <f t="shared" si="2"/>
        <v>0.47368421052631576</v>
      </c>
    </row>
    <row r="100" spans="1:9" x14ac:dyDescent="0.25">
      <c r="A100" s="84"/>
      <c r="B100" s="85"/>
      <c r="C100" s="86" t="s">
        <v>48</v>
      </c>
      <c r="D100" s="87">
        <v>0</v>
      </c>
      <c r="E100" s="87"/>
      <c r="F100" s="87"/>
      <c r="G100" s="87"/>
      <c r="H100" s="87">
        <f t="shared" si="1"/>
        <v>0</v>
      </c>
      <c r="I100" s="88">
        <f>H100/$H$101</f>
        <v>0</v>
      </c>
    </row>
    <row r="101" spans="1:9" x14ac:dyDescent="0.25">
      <c r="A101" s="84"/>
      <c r="B101" s="85"/>
      <c r="C101" s="89" t="s">
        <v>6</v>
      </c>
      <c r="D101" s="90">
        <f>SUBTOTAL(109,D94:D100)</f>
        <v>19</v>
      </c>
      <c r="E101" s="90">
        <f>SUBTOTAL(109,E94:E100)</f>
        <v>0</v>
      </c>
      <c r="F101" s="90">
        <f>SUBTOTAL(109,F94:F100)</f>
        <v>0</v>
      </c>
      <c r="G101" s="90">
        <f t="shared" ref="G101:H101" si="3">SUBTOTAL(109,G94:G100)</f>
        <v>0</v>
      </c>
      <c r="H101" s="90">
        <f t="shared" si="3"/>
        <v>19</v>
      </c>
      <c r="I101" s="91">
        <f t="shared" si="2"/>
        <v>1</v>
      </c>
    </row>
    <row r="102" spans="1:9" x14ac:dyDescent="0.25">
      <c r="A102" s="84"/>
      <c r="B102" s="85" t="s">
        <v>42</v>
      </c>
      <c r="C102" s="86" t="s">
        <v>41</v>
      </c>
      <c r="D102" s="87">
        <v>0</v>
      </c>
      <c r="E102" s="87"/>
      <c r="F102" s="87"/>
      <c r="G102" s="87"/>
      <c r="H102" s="87">
        <f t="shared" si="1"/>
        <v>0</v>
      </c>
      <c r="I102" s="88">
        <f t="shared" ref="I102:I109" si="4">H102/$H$109</f>
        <v>0</v>
      </c>
    </row>
    <row r="103" spans="1:9" x14ac:dyDescent="0.25">
      <c r="A103" s="84"/>
      <c r="B103" s="85"/>
      <c r="C103" s="86" t="s">
        <v>42</v>
      </c>
      <c r="D103" s="87">
        <v>7</v>
      </c>
      <c r="E103" s="87"/>
      <c r="F103" s="87"/>
      <c r="G103" s="87"/>
      <c r="H103" s="87">
        <f t="shared" si="1"/>
        <v>7</v>
      </c>
      <c r="I103" s="88">
        <f t="shared" si="4"/>
        <v>0.58333333333333337</v>
      </c>
    </row>
    <row r="104" spans="1:9" x14ac:dyDescent="0.25">
      <c r="A104" s="84"/>
      <c r="B104" s="85"/>
      <c r="C104" s="86" t="s">
        <v>43</v>
      </c>
      <c r="D104" s="87">
        <v>1</v>
      </c>
      <c r="E104" s="87"/>
      <c r="F104" s="87"/>
      <c r="G104" s="87"/>
      <c r="H104" s="87">
        <f t="shared" si="1"/>
        <v>1</v>
      </c>
      <c r="I104" s="88">
        <f t="shared" si="4"/>
        <v>8.3333333333333329E-2</v>
      </c>
    </row>
    <row r="105" spans="1:9" x14ac:dyDescent="0.25">
      <c r="A105" s="84"/>
      <c r="B105" s="85"/>
      <c r="C105" s="86" t="s">
        <v>44</v>
      </c>
      <c r="D105" s="87">
        <v>0</v>
      </c>
      <c r="E105" s="87"/>
      <c r="F105" s="87"/>
      <c r="G105" s="87"/>
      <c r="H105" s="87">
        <f t="shared" si="1"/>
        <v>0</v>
      </c>
      <c r="I105" s="88">
        <f t="shared" si="4"/>
        <v>0</v>
      </c>
    </row>
    <row r="106" spans="1:9" x14ac:dyDescent="0.25">
      <c r="A106" s="84"/>
      <c r="B106" s="85"/>
      <c r="C106" s="86" t="s">
        <v>45</v>
      </c>
      <c r="D106" s="87">
        <v>0</v>
      </c>
      <c r="E106" s="87"/>
      <c r="F106" s="87"/>
      <c r="G106" s="87"/>
      <c r="H106" s="87">
        <f t="shared" si="1"/>
        <v>0</v>
      </c>
      <c r="I106" s="88">
        <f t="shared" si="4"/>
        <v>0</v>
      </c>
    </row>
    <row r="107" spans="1:9" x14ac:dyDescent="0.25">
      <c r="A107" s="84"/>
      <c r="B107" s="85"/>
      <c r="C107" s="86" t="s">
        <v>46</v>
      </c>
      <c r="D107" s="87">
        <v>4</v>
      </c>
      <c r="E107" s="87"/>
      <c r="F107" s="87"/>
      <c r="G107" s="87"/>
      <c r="H107" s="87">
        <f t="shared" si="1"/>
        <v>4</v>
      </c>
      <c r="I107" s="88">
        <f t="shared" si="4"/>
        <v>0.33333333333333331</v>
      </c>
    </row>
    <row r="108" spans="1:9" x14ac:dyDescent="0.25">
      <c r="A108" s="84"/>
      <c r="B108" s="85"/>
      <c r="C108" s="86" t="s">
        <v>48</v>
      </c>
      <c r="D108" s="87">
        <v>0</v>
      </c>
      <c r="E108" s="87"/>
      <c r="F108" s="87"/>
      <c r="G108" s="87"/>
      <c r="H108" s="87">
        <f t="shared" si="1"/>
        <v>0</v>
      </c>
      <c r="I108" s="88">
        <f>H108/$H$109</f>
        <v>0</v>
      </c>
    </row>
    <row r="109" spans="1:9" x14ac:dyDescent="0.25">
      <c r="A109" s="84"/>
      <c r="B109" s="85"/>
      <c r="C109" s="89" t="s">
        <v>6</v>
      </c>
      <c r="D109" s="90">
        <f>SUM(D102:D108)</f>
        <v>12</v>
      </c>
      <c r="E109" s="90">
        <f>SUM(E102:E108)</f>
        <v>0</v>
      </c>
      <c r="F109" s="90">
        <f>SUM(F102:F108)</f>
        <v>0</v>
      </c>
      <c r="G109" s="90">
        <f t="shared" ref="G109:H109" si="5">SUM(G102:G108)</f>
        <v>0</v>
      </c>
      <c r="H109" s="90">
        <f t="shared" si="5"/>
        <v>12</v>
      </c>
      <c r="I109" s="91">
        <f t="shared" si="4"/>
        <v>1</v>
      </c>
    </row>
    <row r="110" spans="1:9" x14ac:dyDescent="0.25">
      <c r="A110" s="84"/>
      <c r="B110" s="85" t="s">
        <v>44</v>
      </c>
      <c r="C110" s="86" t="s">
        <v>41</v>
      </c>
      <c r="D110" s="87">
        <v>0</v>
      </c>
      <c r="E110" s="87"/>
      <c r="F110" s="87"/>
      <c r="G110" s="87"/>
      <c r="H110" s="87">
        <f t="shared" si="1"/>
        <v>0</v>
      </c>
      <c r="I110" s="88" t="e">
        <f t="shared" ref="I110:I117" si="6">H110/$H$117</f>
        <v>#DIV/0!</v>
      </c>
    </row>
    <row r="111" spans="1:9" x14ac:dyDescent="0.25">
      <c r="A111" s="84"/>
      <c r="B111" s="85"/>
      <c r="C111" s="86" t="s">
        <v>42</v>
      </c>
      <c r="D111" s="87">
        <v>0</v>
      </c>
      <c r="E111" s="87"/>
      <c r="F111" s="87"/>
      <c r="G111" s="87"/>
      <c r="H111" s="87">
        <f t="shared" si="1"/>
        <v>0</v>
      </c>
      <c r="I111" s="88" t="e">
        <f t="shared" si="6"/>
        <v>#DIV/0!</v>
      </c>
    </row>
    <row r="112" spans="1:9" x14ac:dyDescent="0.25">
      <c r="A112" s="84"/>
      <c r="B112" s="85"/>
      <c r="C112" s="86" t="s">
        <v>43</v>
      </c>
      <c r="D112" s="87">
        <v>0</v>
      </c>
      <c r="E112" s="87"/>
      <c r="F112" s="87"/>
      <c r="G112" s="87"/>
      <c r="H112" s="87">
        <f t="shared" si="1"/>
        <v>0</v>
      </c>
      <c r="I112" s="88" t="e">
        <f t="shared" si="6"/>
        <v>#DIV/0!</v>
      </c>
    </row>
    <row r="113" spans="1:9" x14ac:dyDescent="0.25">
      <c r="A113" s="84"/>
      <c r="B113" s="85"/>
      <c r="C113" s="86" t="s">
        <v>44</v>
      </c>
      <c r="D113" s="87">
        <v>0</v>
      </c>
      <c r="E113" s="87"/>
      <c r="F113" s="87"/>
      <c r="G113" s="87"/>
      <c r="H113" s="87">
        <f t="shared" si="1"/>
        <v>0</v>
      </c>
      <c r="I113" s="88" t="e">
        <f t="shared" si="6"/>
        <v>#DIV/0!</v>
      </c>
    </row>
    <row r="114" spans="1:9" x14ac:dyDescent="0.25">
      <c r="A114" s="84"/>
      <c r="B114" s="85"/>
      <c r="C114" s="86" t="s">
        <v>45</v>
      </c>
      <c r="D114" s="87">
        <v>0</v>
      </c>
      <c r="E114" s="87"/>
      <c r="F114" s="87"/>
      <c r="G114" s="87"/>
      <c r="H114" s="87">
        <f t="shared" si="1"/>
        <v>0</v>
      </c>
      <c r="I114" s="88" t="e">
        <f t="shared" si="6"/>
        <v>#DIV/0!</v>
      </c>
    </row>
    <row r="115" spans="1:9" x14ac:dyDescent="0.25">
      <c r="A115" s="84"/>
      <c r="B115" s="85"/>
      <c r="C115" s="86" t="s">
        <v>46</v>
      </c>
      <c r="D115" s="87">
        <v>0</v>
      </c>
      <c r="E115" s="87"/>
      <c r="F115" s="87"/>
      <c r="G115" s="87"/>
      <c r="H115" s="87">
        <f t="shared" si="1"/>
        <v>0</v>
      </c>
      <c r="I115" s="88" t="e">
        <f t="shared" si="6"/>
        <v>#DIV/0!</v>
      </c>
    </row>
    <row r="116" spans="1:9" x14ac:dyDescent="0.25">
      <c r="A116" s="84"/>
      <c r="B116" s="85"/>
      <c r="C116" s="86" t="s">
        <v>48</v>
      </c>
      <c r="D116" s="87">
        <v>0</v>
      </c>
      <c r="E116" s="87"/>
      <c r="F116" s="87"/>
      <c r="G116" s="87"/>
      <c r="H116" s="87">
        <f t="shared" si="1"/>
        <v>0</v>
      </c>
      <c r="I116" s="88" t="e">
        <f>H116/$H$117</f>
        <v>#DIV/0!</v>
      </c>
    </row>
    <row r="117" spans="1:9" x14ac:dyDescent="0.25">
      <c r="A117" s="84"/>
      <c r="B117" s="85"/>
      <c r="C117" s="89" t="s">
        <v>6</v>
      </c>
      <c r="D117" s="90">
        <f>SUM(D110:D116)</f>
        <v>0</v>
      </c>
      <c r="E117" s="90">
        <f>SUM(E110:E116)</f>
        <v>0</v>
      </c>
      <c r="F117" s="90"/>
      <c r="G117" s="90">
        <f t="shared" ref="G117:H117" si="7">SUM(G110:G116)</f>
        <v>0</v>
      </c>
      <c r="H117" s="90">
        <f t="shared" si="7"/>
        <v>0</v>
      </c>
      <c r="I117" s="91" t="e">
        <f t="shared" si="6"/>
        <v>#DIV/0!</v>
      </c>
    </row>
    <row r="118" spans="1:9" x14ac:dyDescent="0.25">
      <c r="A118" s="84"/>
      <c r="B118" s="85" t="s">
        <v>41</v>
      </c>
      <c r="C118" s="86" t="s">
        <v>41</v>
      </c>
      <c r="D118" s="87">
        <v>0</v>
      </c>
      <c r="E118" s="87"/>
      <c r="F118" s="87"/>
      <c r="G118" s="87"/>
      <c r="H118" s="87">
        <f t="shared" si="1"/>
        <v>0</v>
      </c>
      <c r="I118" s="88">
        <f t="shared" ref="I118:I125" si="8">H118/$H$125</f>
        <v>0</v>
      </c>
    </row>
    <row r="119" spans="1:9" x14ac:dyDescent="0.25">
      <c r="A119" s="84"/>
      <c r="B119" s="85"/>
      <c r="C119" s="86" t="s">
        <v>42</v>
      </c>
      <c r="D119" s="87">
        <v>4</v>
      </c>
      <c r="E119" s="87"/>
      <c r="F119" s="87"/>
      <c r="G119" s="87"/>
      <c r="H119" s="87">
        <f t="shared" si="1"/>
        <v>4</v>
      </c>
      <c r="I119" s="88">
        <f t="shared" si="8"/>
        <v>0.8</v>
      </c>
    </row>
    <row r="120" spans="1:9" x14ac:dyDescent="0.25">
      <c r="A120" s="84"/>
      <c r="B120" s="85"/>
      <c r="C120" s="86" t="s">
        <v>43</v>
      </c>
      <c r="D120" s="87">
        <v>0</v>
      </c>
      <c r="E120" s="87"/>
      <c r="F120" s="87"/>
      <c r="G120" s="87"/>
      <c r="H120" s="87">
        <f t="shared" si="1"/>
        <v>0</v>
      </c>
      <c r="I120" s="88">
        <f t="shared" si="8"/>
        <v>0</v>
      </c>
    </row>
    <row r="121" spans="1:9" x14ac:dyDescent="0.25">
      <c r="A121" s="84"/>
      <c r="B121" s="85"/>
      <c r="C121" s="86" t="s">
        <v>44</v>
      </c>
      <c r="D121" s="87">
        <v>0</v>
      </c>
      <c r="E121" s="87"/>
      <c r="F121" s="87"/>
      <c r="G121" s="87"/>
      <c r="H121" s="87">
        <f t="shared" si="1"/>
        <v>0</v>
      </c>
      <c r="I121" s="88">
        <f t="shared" si="8"/>
        <v>0</v>
      </c>
    </row>
    <row r="122" spans="1:9" x14ac:dyDescent="0.25">
      <c r="A122" s="84"/>
      <c r="B122" s="85"/>
      <c r="C122" s="86" t="s">
        <v>45</v>
      </c>
      <c r="D122" s="87">
        <v>0</v>
      </c>
      <c r="E122" s="87"/>
      <c r="F122" s="87"/>
      <c r="G122" s="87"/>
      <c r="H122" s="87">
        <f t="shared" si="1"/>
        <v>0</v>
      </c>
      <c r="I122" s="88">
        <f t="shared" si="8"/>
        <v>0</v>
      </c>
    </row>
    <row r="123" spans="1:9" x14ac:dyDescent="0.25">
      <c r="A123" s="84"/>
      <c r="B123" s="85"/>
      <c r="C123" s="86" t="s">
        <v>46</v>
      </c>
      <c r="D123" s="87">
        <v>1</v>
      </c>
      <c r="E123" s="87"/>
      <c r="F123" s="87"/>
      <c r="G123" s="87"/>
      <c r="H123" s="87">
        <f t="shared" si="1"/>
        <v>1</v>
      </c>
      <c r="I123" s="88">
        <f t="shared" si="8"/>
        <v>0.2</v>
      </c>
    </row>
    <row r="124" spans="1:9" x14ac:dyDescent="0.25">
      <c r="A124" s="84"/>
      <c r="B124" s="85"/>
      <c r="C124" s="86" t="s">
        <v>48</v>
      </c>
      <c r="D124" s="87">
        <v>0</v>
      </c>
      <c r="E124" s="87"/>
      <c r="F124" s="87"/>
      <c r="G124" s="87"/>
      <c r="H124" s="87">
        <f t="shared" si="1"/>
        <v>0</v>
      </c>
      <c r="I124" s="88">
        <f>H124/$H$125</f>
        <v>0</v>
      </c>
    </row>
    <row r="125" spans="1:9" x14ac:dyDescent="0.25">
      <c r="A125" s="84"/>
      <c r="B125" s="85"/>
      <c r="C125" s="89" t="s">
        <v>6</v>
      </c>
      <c r="D125" s="90">
        <v>5</v>
      </c>
      <c r="E125" s="90"/>
      <c r="F125" s="90"/>
      <c r="G125" s="90">
        <f t="shared" ref="G125:H125" si="9">SUM(G118:G124)</f>
        <v>0</v>
      </c>
      <c r="H125" s="90">
        <f t="shared" si="9"/>
        <v>5</v>
      </c>
      <c r="I125" s="91">
        <f t="shared" si="8"/>
        <v>1</v>
      </c>
    </row>
    <row r="126" spans="1:9" x14ac:dyDescent="0.25">
      <c r="A126" s="84"/>
      <c r="B126" s="85" t="s">
        <v>45</v>
      </c>
      <c r="C126" s="86" t="s">
        <v>41</v>
      </c>
      <c r="D126" s="87">
        <v>0</v>
      </c>
      <c r="E126" s="87"/>
      <c r="F126" s="87"/>
      <c r="G126" s="87"/>
      <c r="H126" s="87">
        <f t="shared" si="1"/>
        <v>0</v>
      </c>
      <c r="I126" s="88">
        <f t="shared" ref="I126:I133" si="10">H126/$H$133</f>
        <v>0</v>
      </c>
    </row>
    <row r="127" spans="1:9" x14ac:dyDescent="0.25">
      <c r="A127" s="84"/>
      <c r="B127" s="85"/>
      <c r="C127" s="86" t="s">
        <v>42</v>
      </c>
      <c r="D127" s="87">
        <v>1</v>
      </c>
      <c r="E127" s="87"/>
      <c r="F127" s="87"/>
      <c r="G127" s="87"/>
      <c r="H127" s="87">
        <f t="shared" si="1"/>
        <v>1</v>
      </c>
      <c r="I127" s="88">
        <f t="shared" si="10"/>
        <v>0.5</v>
      </c>
    </row>
    <row r="128" spans="1:9" x14ac:dyDescent="0.25">
      <c r="A128" s="84"/>
      <c r="B128" s="85"/>
      <c r="C128" s="86" t="s">
        <v>43</v>
      </c>
      <c r="D128" s="87">
        <v>0</v>
      </c>
      <c r="E128" s="87"/>
      <c r="F128" s="87"/>
      <c r="G128" s="87"/>
      <c r="H128" s="87">
        <f t="shared" si="1"/>
        <v>0</v>
      </c>
      <c r="I128" s="88">
        <f t="shared" si="10"/>
        <v>0</v>
      </c>
    </row>
    <row r="129" spans="1:9" x14ac:dyDescent="0.25">
      <c r="A129" s="84"/>
      <c r="B129" s="85"/>
      <c r="C129" s="86" t="s">
        <v>44</v>
      </c>
      <c r="D129" s="87">
        <v>0</v>
      </c>
      <c r="E129" s="87"/>
      <c r="F129" s="87"/>
      <c r="G129" s="87"/>
      <c r="H129" s="87">
        <f t="shared" si="1"/>
        <v>0</v>
      </c>
      <c r="I129" s="88">
        <f t="shared" si="10"/>
        <v>0</v>
      </c>
    </row>
    <row r="130" spans="1:9" x14ac:dyDescent="0.25">
      <c r="A130" s="84"/>
      <c r="B130" s="85"/>
      <c r="C130" s="86" t="s">
        <v>45</v>
      </c>
      <c r="D130" s="87">
        <v>0</v>
      </c>
      <c r="E130" s="87"/>
      <c r="F130" s="87"/>
      <c r="G130" s="87"/>
      <c r="H130" s="87">
        <f t="shared" si="1"/>
        <v>0</v>
      </c>
      <c r="I130" s="88">
        <f t="shared" si="10"/>
        <v>0</v>
      </c>
    </row>
    <row r="131" spans="1:9" x14ac:dyDescent="0.25">
      <c r="A131" s="84"/>
      <c r="B131" s="85"/>
      <c r="C131" s="86" t="s">
        <v>46</v>
      </c>
      <c r="D131" s="87">
        <v>1</v>
      </c>
      <c r="E131" s="87"/>
      <c r="F131" s="87"/>
      <c r="G131" s="87"/>
      <c r="H131" s="87">
        <f t="shared" si="1"/>
        <v>1</v>
      </c>
      <c r="I131" s="88">
        <f t="shared" si="10"/>
        <v>0.5</v>
      </c>
    </row>
    <row r="132" spans="1:9" x14ac:dyDescent="0.25">
      <c r="A132" s="84"/>
      <c r="B132" s="85"/>
      <c r="C132" s="86" t="s">
        <v>48</v>
      </c>
      <c r="D132" s="87">
        <v>0</v>
      </c>
      <c r="E132" s="87"/>
      <c r="F132" s="87"/>
      <c r="G132" s="87"/>
      <c r="H132" s="87">
        <f t="shared" si="1"/>
        <v>0</v>
      </c>
      <c r="I132" s="88">
        <f>H132/$H$133</f>
        <v>0</v>
      </c>
    </row>
    <row r="133" spans="1:9" x14ac:dyDescent="0.25">
      <c r="A133" s="97"/>
      <c r="B133" s="98"/>
      <c r="C133" s="99" t="s">
        <v>6</v>
      </c>
      <c r="D133" s="100">
        <f>SUM(D126:D132)</f>
        <v>2</v>
      </c>
      <c r="E133" s="100">
        <f>SUM(E126:E132)</f>
        <v>0</v>
      </c>
      <c r="F133" s="100">
        <f>SUM(F126:F132)</f>
        <v>0</v>
      </c>
      <c r="G133" s="100">
        <f t="shared" ref="G133:H133" si="11">SUM(G126:G132)</f>
        <v>0</v>
      </c>
      <c r="H133" s="100">
        <f t="shared" si="11"/>
        <v>2</v>
      </c>
      <c r="I133" s="101">
        <f t="shared" si="10"/>
        <v>1</v>
      </c>
    </row>
    <row r="134" spans="1:9" ht="27.75" customHeight="1" x14ac:dyDescent="0.25">
      <c r="A134" s="15"/>
      <c r="B134" s="16"/>
      <c r="C134" s="12" t="s">
        <v>58</v>
      </c>
      <c r="D134" s="12"/>
      <c r="E134" s="12"/>
      <c r="F134" s="12"/>
      <c r="G134" s="12"/>
      <c r="H134" s="12"/>
      <c r="I134" s="13"/>
    </row>
    <row r="135" spans="1:9" x14ac:dyDescent="0.25">
      <c r="A135" s="27"/>
      <c r="B135" s="28"/>
      <c r="C135" s="68" t="s">
        <v>59</v>
      </c>
      <c r="D135" s="68"/>
      <c r="E135" s="68"/>
      <c r="F135" s="68"/>
      <c r="G135" s="68"/>
      <c r="H135" s="68"/>
      <c r="I135" s="79"/>
    </row>
    <row r="136" spans="1:9" x14ac:dyDescent="0.25">
      <c r="A136" s="27"/>
      <c r="B136" s="28"/>
      <c r="C136" s="68" t="s">
        <v>60</v>
      </c>
      <c r="D136" s="68"/>
      <c r="E136" s="68"/>
      <c r="F136" s="68"/>
      <c r="G136" s="68"/>
      <c r="H136" s="68"/>
      <c r="I136" s="79"/>
    </row>
    <row r="137" spans="1:9" ht="56.25" customHeight="1" x14ac:dyDescent="0.25">
      <c r="A137" s="46"/>
      <c r="B137" s="47"/>
      <c r="C137" s="80" t="s">
        <v>61</v>
      </c>
      <c r="D137" s="7"/>
      <c r="E137" s="7"/>
      <c r="F137" s="7"/>
      <c r="G137" s="7"/>
      <c r="H137" s="7"/>
      <c r="I137" s="8"/>
    </row>
  </sheetData>
  <mergeCells count="22">
    <mergeCell ref="C137:I137"/>
    <mergeCell ref="B118:B125"/>
    <mergeCell ref="B126:B133"/>
    <mergeCell ref="C134:I134"/>
    <mergeCell ref="C135:I135"/>
    <mergeCell ref="C136:I136"/>
    <mergeCell ref="C60:I60"/>
    <mergeCell ref="C66:I66"/>
    <mergeCell ref="C76:I76"/>
    <mergeCell ref="C83:I83"/>
    <mergeCell ref="A85:A133"/>
    <mergeCell ref="B85:B93"/>
    <mergeCell ref="B94:B101"/>
    <mergeCell ref="B102:B109"/>
    <mergeCell ref="B110:B117"/>
    <mergeCell ref="C42:I42"/>
    <mergeCell ref="C47:I47"/>
    <mergeCell ref="C48:I51"/>
    <mergeCell ref="C1:I1"/>
    <mergeCell ref="C2:I2"/>
    <mergeCell ref="C3:I7"/>
    <mergeCell ref="C12:I12"/>
  </mergeCells>
  <hyperlinks>
    <hyperlink ref="C135" r:id="rId1" display="Use of Force Non-Deadly" xr:uid="{712079E0-6807-4942-978A-6D1C06769CD0}"/>
    <hyperlink ref="C135:I135" r:id="rId2" display="Use of Force " xr:uid="{1E48C103-EF6E-463B-B26D-7861C5A3A9C6}"/>
    <hyperlink ref="C136:I136" r:id="rId3" display="Use of Force Documentation" xr:uid="{B409E773-3574-423D-87DE-6612C1DF6D86}"/>
  </hyperlinks>
  <pageMargins left="0.2" right="0.2" top="0" bottom="0" header="0.05" footer="0.05"/>
  <pageSetup orientation="portrait" r:id="rId4"/>
  <rowBreaks count="2" manualBreakCount="2">
    <brk id="35" max="16383" man="1"/>
    <brk id="83" max="16383" man="1"/>
  </rowBreaks>
  <tableParts count="10">
    <tablePart r:id="rId5"/>
    <tablePart r:id="rId6"/>
    <tablePart r:id="rId7"/>
    <tablePart r:id="rId8"/>
    <tablePart r:id="rId9"/>
    <tablePart r:id="rId10"/>
    <tablePart r:id="rId11"/>
    <tablePart r:id="rId12"/>
    <tablePart r:id="rId13"/>
    <tablePart r:id="rId14"/>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Q1 26 UOF</vt:lpstr>
      <vt:lpstr>'Q1 26 UOF'!Print_Area</vt:lpstr>
    </vt:vector>
  </TitlesOfParts>
  <Company>City of Madison, WI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Cains, Alyssa</dc:creator>
  <cp:lastModifiedBy>Cains, Alyssa</cp:lastModifiedBy>
  <cp:lastPrinted>2026-05-14T15:14:02Z</cp:lastPrinted>
  <dcterms:created xsi:type="dcterms:W3CDTF">2026-05-14T14:50:21Z</dcterms:created>
  <dcterms:modified xsi:type="dcterms:W3CDTF">2026-05-14T15:14:28Z</dcterms:modified>
</cp:coreProperties>
</file>