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mc:AlternateContent xmlns:mc="http://schemas.openxmlformats.org/markup-compatibility/2006">
    <mc:Choice Requires="x15">
      <x15ac:absPath xmlns:x15ac="http://schemas.microsoft.com/office/spreadsheetml/2010/11/ac" url="C:\Users\pdaac\Desktop\"/>
    </mc:Choice>
  </mc:AlternateContent>
  <xr:revisionPtr revIDLastSave="0" documentId="13_ncr:1_{936D68BD-E15A-4362-970D-832984C679AE}" xr6:coauthVersionLast="47" xr6:coauthVersionMax="47" xr10:uidLastSave="{00000000-0000-0000-0000-000000000000}"/>
  <bookViews>
    <workbookView xWindow="-120" yWindow="-120" windowWidth="29040" windowHeight="15720" xr2:uid="{00000000-000D-0000-FFFF-FFFF00000000}"/>
  </bookViews>
  <sheets>
    <sheet name="Arrests" sheetId="1" r:id="rId1"/>
  </sheets>
  <definedNames>
    <definedName name="_xlnm.Print_Area" localSheetId="0">Arrests!$A$1:$G$186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86" i="1" l="1"/>
  <c r="C186" i="1"/>
  <c r="B186" i="1"/>
  <c r="F185" i="1"/>
  <c r="D184" i="1"/>
  <c r="C184" i="1"/>
  <c r="B184" i="1"/>
  <c r="F184" i="1" s="1"/>
  <c r="F183" i="1"/>
  <c r="F182" i="1"/>
  <c r="F181" i="1"/>
  <c r="D177" i="1"/>
  <c r="C177" i="1"/>
  <c r="B177" i="1"/>
  <c r="F176" i="1"/>
  <c r="D175" i="1"/>
  <c r="C175" i="1"/>
  <c r="B175" i="1"/>
  <c r="F175" i="1" s="1"/>
  <c r="F174" i="1"/>
  <c r="F173" i="1"/>
  <c r="F172" i="1"/>
  <c r="E167" i="1"/>
  <c r="D167" i="1"/>
  <c r="C167" i="1"/>
  <c r="B167" i="1"/>
  <c r="F166" i="1"/>
  <c r="F165" i="1"/>
  <c r="F164" i="1"/>
  <c r="F163" i="1"/>
  <c r="F162" i="1"/>
  <c r="E157" i="1"/>
  <c r="D157" i="1"/>
  <c r="C157" i="1"/>
  <c r="B157" i="1"/>
  <c r="F156" i="1"/>
  <c r="F155" i="1"/>
  <c r="F154" i="1"/>
  <c r="F153" i="1"/>
  <c r="F152" i="1"/>
  <c r="E148" i="1"/>
  <c r="D148" i="1"/>
  <c r="C148" i="1"/>
  <c r="B148" i="1"/>
  <c r="F147" i="1"/>
  <c r="F146" i="1"/>
  <c r="F145" i="1"/>
  <c r="E141" i="1"/>
  <c r="D141" i="1"/>
  <c r="C141" i="1"/>
  <c r="B141" i="1"/>
  <c r="F140" i="1"/>
  <c r="F139" i="1"/>
  <c r="F138" i="1"/>
  <c r="E134" i="1"/>
  <c r="D134" i="1"/>
  <c r="C134" i="1"/>
  <c r="B134" i="1"/>
  <c r="F133" i="1"/>
  <c r="F132" i="1"/>
  <c r="F131" i="1"/>
  <c r="F130" i="1"/>
  <c r="F129" i="1"/>
  <c r="F128" i="1"/>
  <c r="F127" i="1"/>
  <c r="G126" i="1"/>
  <c r="F125" i="1"/>
  <c r="F124" i="1"/>
  <c r="F123" i="1"/>
  <c r="G123" i="1" s="1"/>
  <c r="F121" i="1"/>
  <c r="F120" i="1"/>
  <c r="G120" i="1" s="1"/>
  <c r="F119" i="1"/>
  <c r="G119" i="1" s="1"/>
  <c r="F118" i="1"/>
  <c r="F117" i="1"/>
  <c r="F116" i="1"/>
  <c r="F115" i="1"/>
  <c r="F114" i="1"/>
  <c r="F113" i="1"/>
  <c r="F112" i="1"/>
  <c r="F111" i="1"/>
  <c r="G111" i="1" s="1"/>
  <c r="F110" i="1"/>
  <c r="F109" i="1"/>
  <c r="F108" i="1"/>
  <c r="G108" i="1" s="1"/>
  <c r="F107" i="1"/>
  <c r="F106" i="1"/>
  <c r="G106" i="1" s="1"/>
  <c r="F105" i="1"/>
  <c r="G105" i="1" s="1"/>
  <c r="F104" i="1"/>
  <c r="F103" i="1"/>
  <c r="F102" i="1"/>
  <c r="F101" i="1"/>
  <c r="F100" i="1"/>
  <c r="F99" i="1"/>
  <c r="F98" i="1"/>
  <c r="D92" i="1"/>
  <c r="C92" i="1"/>
  <c r="B92" i="1"/>
  <c r="F91" i="1"/>
  <c r="D90" i="1"/>
  <c r="C90" i="1"/>
  <c r="B90" i="1"/>
  <c r="F90" i="1" s="1"/>
  <c r="F89" i="1"/>
  <c r="F88" i="1"/>
  <c r="F87" i="1"/>
  <c r="D83" i="1"/>
  <c r="C83" i="1"/>
  <c r="B83" i="1"/>
  <c r="F82" i="1"/>
  <c r="D81" i="1"/>
  <c r="C81" i="1"/>
  <c r="B81" i="1"/>
  <c r="F80" i="1"/>
  <c r="F79" i="1"/>
  <c r="F78" i="1"/>
  <c r="E73" i="1"/>
  <c r="D73" i="1"/>
  <c r="C73" i="1"/>
  <c r="B73" i="1"/>
  <c r="F72" i="1"/>
  <c r="F71" i="1"/>
  <c r="F70" i="1"/>
  <c r="F69" i="1"/>
  <c r="F68" i="1"/>
  <c r="E63" i="1"/>
  <c r="D63" i="1"/>
  <c r="C63" i="1"/>
  <c r="F62" i="1"/>
  <c r="B61" i="1"/>
  <c r="F60" i="1"/>
  <c r="F59" i="1"/>
  <c r="F58" i="1"/>
  <c r="E54" i="1"/>
  <c r="D54" i="1"/>
  <c r="C54" i="1"/>
  <c r="B54" i="1"/>
  <c r="F53" i="1"/>
  <c r="F52" i="1"/>
  <c r="F51" i="1"/>
  <c r="E47" i="1"/>
  <c r="D47" i="1"/>
  <c r="C47" i="1"/>
  <c r="B47" i="1"/>
  <c r="F46" i="1"/>
  <c r="F45" i="1"/>
  <c r="F44" i="1"/>
  <c r="E39" i="1"/>
  <c r="D39" i="1"/>
  <c r="C39" i="1"/>
  <c r="B39" i="1"/>
  <c r="F39" i="1" s="1"/>
  <c r="F38" i="1"/>
  <c r="F37" i="1"/>
  <c r="G37" i="1" s="1"/>
  <c r="F36" i="1"/>
  <c r="F35" i="1"/>
  <c r="F34" i="1"/>
  <c r="G34" i="1" s="1"/>
  <c r="F33" i="1"/>
  <c r="F32" i="1"/>
  <c r="G32" i="1" s="1"/>
  <c r="F31" i="1"/>
  <c r="G31" i="1" s="1"/>
  <c r="F30" i="1"/>
  <c r="F29" i="1"/>
  <c r="F28" i="1"/>
  <c r="F26" i="1"/>
  <c r="F25" i="1"/>
  <c r="F24" i="1"/>
  <c r="F23" i="1"/>
  <c r="F22" i="1"/>
  <c r="G22" i="1" s="1"/>
  <c r="F21" i="1"/>
  <c r="F20" i="1"/>
  <c r="G20" i="1" s="1"/>
  <c r="F19" i="1"/>
  <c r="G19" i="1" s="1"/>
  <c r="F18" i="1"/>
  <c r="F17" i="1"/>
  <c r="G17" i="1" s="1"/>
  <c r="F16" i="1"/>
  <c r="G16" i="1" s="1"/>
  <c r="F15" i="1"/>
  <c r="F14" i="1"/>
  <c r="F13" i="1"/>
  <c r="F12" i="1"/>
  <c r="F11" i="1"/>
  <c r="F10" i="1"/>
  <c r="F9" i="1"/>
  <c r="G9" i="1" s="1"/>
  <c r="F8" i="1"/>
  <c r="G8" i="1" s="1"/>
  <c r="F7" i="1"/>
  <c r="F6" i="1"/>
  <c r="G6" i="1" s="1"/>
  <c r="F5" i="1"/>
  <c r="G5" i="1" s="1"/>
  <c r="F4" i="1"/>
  <c r="F3" i="1"/>
  <c r="G3" i="1" s="1"/>
  <c r="G35" i="1" l="1"/>
  <c r="F134" i="1"/>
  <c r="G4" i="1"/>
  <c r="G18" i="1"/>
  <c r="G33" i="1"/>
  <c r="G107" i="1"/>
  <c r="G121" i="1"/>
  <c r="G23" i="1"/>
  <c r="G38" i="1"/>
  <c r="G127" i="1"/>
  <c r="G98" i="1"/>
  <c r="G112" i="1"/>
  <c r="F81" i="1"/>
  <c r="G109" i="1"/>
  <c r="G124" i="1"/>
  <c r="G7" i="1"/>
  <c r="G21" i="1"/>
  <c r="G36" i="1"/>
  <c r="G110" i="1"/>
  <c r="G125" i="1"/>
  <c r="G128" i="1"/>
  <c r="G11" i="1"/>
  <c r="G25" i="1"/>
  <c r="G100" i="1"/>
  <c r="G114" i="1"/>
  <c r="G129" i="1"/>
  <c r="G12" i="1"/>
  <c r="G26" i="1"/>
  <c r="G101" i="1"/>
  <c r="G115" i="1"/>
  <c r="G130" i="1"/>
  <c r="G10" i="1"/>
  <c r="G24" i="1"/>
  <c r="G99" i="1"/>
  <c r="G113" i="1"/>
  <c r="G13" i="1"/>
  <c r="G28" i="1"/>
  <c r="G102" i="1"/>
  <c r="G116" i="1"/>
  <c r="G131" i="1"/>
  <c r="G14" i="1"/>
  <c r="G29" i="1"/>
  <c r="G103" i="1"/>
  <c r="G117" i="1"/>
  <c r="G132" i="1"/>
  <c r="G15" i="1"/>
  <c r="G30" i="1"/>
  <c r="G104" i="1"/>
  <c r="G118" i="1"/>
  <c r="G133" i="1"/>
  <c r="F141" i="1"/>
  <c r="F148" i="1"/>
  <c r="G148" i="1"/>
  <c r="F157" i="1"/>
  <c r="G157" i="1"/>
  <c r="F167" i="1"/>
  <c r="F177" i="1"/>
  <c r="F186" i="1"/>
  <c r="F47" i="1"/>
  <c r="G45" i="1" s="1"/>
  <c r="F54" i="1"/>
  <c r="G51" i="1" s="1"/>
  <c r="G53" i="1"/>
  <c r="B63" i="1"/>
  <c r="F61" i="1"/>
  <c r="F73" i="1"/>
  <c r="G72" i="1" s="1"/>
  <c r="G68" i="1"/>
  <c r="G69" i="1"/>
  <c r="G70" i="1"/>
  <c r="G71" i="1"/>
  <c r="F83" i="1"/>
  <c r="F92" i="1"/>
  <c r="G46" i="1" l="1"/>
  <c r="G44" i="1"/>
  <c r="G52" i="1"/>
  <c r="G134" i="1"/>
  <c r="G39" i="1"/>
  <c r="G73" i="1"/>
  <c r="F63" i="1"/>
  <c r="G54" i="1"/>
  <c r="G47" i="1" l="1"/>
  <c r="G58" i="1"/>
  <c r="G59" i="1"/>
  <c r="G60" i="1"/>
  <c r="G62" i="1"/>
  <c r="G61" i="1"/>
  <c r="G63" i="1" l="1"/>
</calcChain>
</file>

<file path=xl/sharedStrings.xml><?xml version="1.0" encoding="utf-8"?>
<sst xmlns="http://schemas.openxmlformats.org/spreadsheetml/2006/main" count="265" uniqueCount="68">
  <si>
    <t>IBR Arrest Charges - On-View Arrest</t>
  </si>
  <si>
    <t>Group A Offenses</t>
  </si>
  <si>
    <t>Q1</t>
  </si>
  <si>
    <t>Q2</t>
  </si>
  <si>
    <t>Q3</t>
  </si>
  <si>
    <t>Q4</t>
  </si>
  <si>
    <t>Total</t>
  </si>
  <si>
    <t>%</t>
  </si>
  <si>
    <t>Animal Cruelty</t>
  </si>
  <si>
    <t>Arson</t>
  </si>
  <si>
    <t>Assault Offenses</t>
  </si>
  <si>
    <t>Bribery</t>
  </si>
  <si>
    <t>Burglary</t>
  </si>
  <si>
    <t>Counterfeiting/Forgery</t>
  </si>
  <si>
    <t>Damage to Property</t>
  </si>
  <si>
    <t>Drug/Narcotic Offenses</t>
  </si>
  <si>
    <t>Embezzlement</t>
  </si>
  <si>
    <t>Extortion</t>
  </si>
  <si>
    <t>Fraud Offenses</t>
  </si>
  <si>
    <t>Gambling Offenses</t>
  </si>
  <si>
    <t>Homicide Offenses</t>
  </si>
  <si>
    <t>Human Trafficking Offenses</t>
  </si>
  <si>
    <t>Kidnapping/Abduction</t>
  </si>
  <si>
    <t>Larceny/Theft Offenses</t>
  </si>
  <si>
    <t>Motor Vehicle Theft</t>
  </si>
  <si>
    <t>Pornography/Obscene Material</t>
  </si>
  <si>
    <t>Prostitution Offenses</t>
  </si>
  <si>
    <t>Robbery</t>
  </si>
  <si>
    <t>Sex Offenses, Forcible</t>
  </si>
  <si>
    <t>Sex Offenses, Non-Forcible</t>
  </si>
  <si>
    <t>Stolen Property Offenses</t>
  </si>
  <si>
    <t>Weapon Law Violations**</t>
  </si>
  <si>
    <t>Group B Offenses</t>
  </si>
  <si>
    <t>Bad Checks</t>
  </si>
  <si>
    <t>Curfew/Loitering/Vagrancy Violations</t>
  </si>
  <si>
    <t>Disorderly Conduct</t>
  </si>
  <si>
    <t>Driving Under the Influence</t>
  </si>
  <si>
    <t>Drunkenness</t>
  </si>
  <si>
    <t>Family Offenses, Nonviolent</t>
  </si>
  <si>
    <t>Liquor Law Violations</t>
  </si>
  <si>
    <t>Peeping Tom</t>
  </si>
  <si>
    <t>Runaway</t>
  </si>
  <si>
    <t>Trespass of Real Property</t>
  </si>
  <si>
    <t>All Other Offenses</t>
  </si>
  <si>
    <t>* More than one charge may be connected to an arrest.</t>
  </si>
  <si>
    <t>**Weapon Law Violations include prohibiting the manufacture, sale, purchase, transportation, possession, concealment, or use of firearms, cutting instruments, explosives (including fireworks).  The number of offenses in this category does not represent “shots fired” calls for service.</t>
  </si>
  <si>
    <t>Adult</t>
  </si>
  <si>
    <t>Sex</t>
  </si>
  <si>
    <t>Male</t>
  </si>
  <si>
    <t>Female</t>
  </si>
  <si>
    <t>Unknown</t>
  </si>
  <si>
    <t>Juvenile</t>
  </si>
  <si>
    <t>Race</t>
  </si>
  <si>
    <t>Asian</t>
  </si>
  <si>
    <t>African-American</t>
  </si>
  <si>
    <t>Native American</t>
  </si>
  <si>
    <t>Other</t>
  </si>
  <si>
    <t>Caucasian</t>
  </si>
  <si>
    <t>Hispanic</t>
  </si>
  <si>
    <t>Category</t>
  </si>
  <si>
    <t>Distinct Arrests</t>
  </si>
  <si>
    <t>Distinct Jackets</t>
  </si>
  <si>
    <t>Repeat Arrestees</t>
  </si>
  <si>
    <t>Repeat Arrestee %</t>
  </si>
  <si>
    <t>Repeat Arrestee Arrest Total</t>
  </si>
  <si>
    <t>Repeat Arrestee Arrest %</t>
  </si>
  <si>
    <t>Due to the dynamic nature of data, this information is a snapshot in time as of the creation of this report. The processing of additional records and corrections will be reflected in updates to existing and future sections of this report.   Data generated on: 10/24/2025</t>
  </si>
  <si>
    <t>IBR Arrest Charges - Summoned/Cited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</si>
</sst>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8" x14ac:knownFonts="1">
    <font>
      <sz val="11"/>
      <color theme="1"/>
      <name val="Aptos Narrow"/>
      <family val="2"/>
      <scheme val="minor"/>
    </font>
    <font>
      <sz val="11"/>
      <color theme="1"/>
      <name val="Aptos Narrow"/>
      <family val="2"/>
      <scheme val="minor"/>
    </font>
    <font>
      <b/>
      <sz val="12"/>
      <color theme="0"/>
      <name val="Aptos Narrow"/>
      <family val="2"/>
      <scheme val="minor"/>
    </font>
    <font>
      <sz val="11"/>
      <color theme="1"/>
      <name val="Aptos Narrow"/>
      <family val="2"/>
      <scheme val="minor"/>
    </font>
    <font>
      <sz val="11"/>
      <color theme="0"/>
      <name val="Aptos Narrow"/>
      <family val="2"/>
      <scheme val="minor"/>
    </font>
    <font>
      <b/>
      <sz val="11"/>
      <color theme="1"/>
      <name val="Aptos Narrow"/>
      <family val="2"/>
      <scheme val="minor"/>
    </font>
    <font>
      <b/>
      <sz val="11"/>
      <color theme="0"/>
      <name val="Aptos Narrow"/>
      <family val="2"/>
      <scheme val="minor"/>
    </font>
    <font>
      <sz val="11"/>
      <color rgb="FF000000"/>
      <name val="Calibri"/>
      <family val="2"/>
    </font>
  </fonts>
  <fills count="6">
    <fill>
      <patternFill patternType="none"/>
    </fill>
    <fill>
      <patternFill patternType="gray125"/>
    </fill>
    <fill>
      <patternFill patternType="solid">
        <fgColor theme="1" tint="4.9989318521683403E-2"/>
        <bgColor indexed="64"/>
      </patternFill>
    </fill>
    <fill>
      <patternFill patternType="solid">
        <fgColor theme="5"/>
        <bgColor indexed="64"/>
      </patternFill>
    </fill>
    <fill>
      <patternFill patternType="solid">
        <fgColor theme="1"/>
        <bgColor indexed="64"/>
      </patternFill>
    </fill>
    <fill>
      <patternFill patternType="solid">
        <fgColor theme="9" tint="0.59999389629810485"/>
        <bgColor indexed="64"/>
      </patternFill>
    </fill>
  </fills>
  <borders count="17">
    <border>
      <left/>
      <right/>
      <top/>
      <bottom/>
      <diagonal/>
    </border>
    <border>
      <left/>
      <right/>
      <top/>
      <bottom style="double">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style="thin">
        <color rgb="FF000000"/>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9" fontId="1" fillId="0" borderId="0" applyFont="0" applyFill="0" applyBorder="0" applyAlignment="0" applyProtection="0"/>
  </cellStyleXfs>
  <cellXfs count="41">
    <xf numFmtId="0" fontId="0" fillId="0" borderId="0" xfId="0"/>
    <xf numFmtId="0" fontId="0" fillId="0" borderId="2" xfId="0" applyBorder="1"/>
    <xf numFmtId="0" fontId="0" fillId="0" borderId="3" xfId="0" applyBorder="1" applyAlignment="1">
      <alignment horizontal="center"/>
    </xf>
    <xf numFmtId="0" fontId="0" fillId="0" borderId="4" xfId="0" applyBorder="1" applyAlignment="1">
      <alignment horizontal="center"/>
    </xf>
    <xf numFmtId="0" fontId="0" fillId="0" borderId="0" xfId="0" applyAlignment="1">
      <alignment horizontal="center"/>
    </xf>
    <xf numFmtId="164" fontId="0" fillId="0" borderId="0" xfId="1" applyNumberFormat="1" applyFont="1" applyAlignment="1">
      <alignment horizontal="center"/>
    </xf>
    <xf numFmtId="0" fontId="4" fillId="3" borderId="0" xfId="0" applyFont="1" applyFill="1"/>
    <xf numFmtId="0" fontId="4" fillId="3" borderId="0" xfId="0" applyFont="1" applyFill="1" applyAlignment="1">
      <alignment horizontal="center"/>
    </xf>
    <xf numFmtId="0" fontId="5" fillId="0" borderId="5" xfId="0" applyFont="1" applyBorder="1"/>
    <xf numFmtId="0" fontId="5" fillId="0" borderId="6" xfId="0" applyFont="1" applyBorder="1" applyAlignment="1">
      <alignment horizontal="center"/>
    </xf>
    <xf numFmtId="164" fontId="5" fillId="0" borderId="7" xfId="1" applyNumberFormat="1" applyFont="1" applyBorder="1" applyAlignment="1">
      <alignment horizontal="center"/>
    </xf>
    <xf numFmtId="0" fontId="5" fillId="0" borderId="0" xfId="0" applyFont="1"/>
    <xf numFmtId="0" fontId="5" fillId="0" borderId="0" xfId="0" applyFont="1" applyAlignment="1">
      <alignment horizontal="center"/>
    </xf>
    <xf numFmtId="164" fontId="5" fillId="0" borderId="0" xfId="1" applyNumberFormat="1" applyFont="1" applyBorder="1" applyAlignment="1">
      <alignment horizontal="center"/>
    </xf>
    <xf numFmtId="0" fontId="5" fillId="0" borderId="8" xfId="0" applyFont="1" applyBorder="1"/>
    <xf numFmtId="0" fontId="5" fillId="0" borderId="9" xfId="0" applyFont="1" applyBorder="1" applyAlignment="1">
      <alignment horizontal="center"/>
    </xf>
    <xf numFmtId="164" fontId="5" fillId="0" borderId="10" xfId="1" applyNumberFormat="1" applyFont="1" applyBorder="1" applyAlignment="1">
      <alignment horizontal="center"/>
    </xf>
    <xf numFmtId="164" fontId="3" fillId="0" borderId="0" xfId="1" applyNumberFormat="1" applyFont="1" applyBorder="1" applyAlignment="1">
      <alignment horizontal="center"/>
    </xf>
    <xf numFmtId="0" fontId="0" fillId="0" borderId="0" xfId="0" applyAlignment="1">
      <alignment horizontal="center" vertical="center" wrapText="1"/>
    </xf>
    <xf numFmtId="0" fontId="5" fillId="0" borderId="2" xfId="0" applyFont="1" applyBorder="1"/>
    <xf numFmtId="9" fontId="0" fillId="0" borderId="0" xfId="1" applyFont="1" applyAlignment="1">
      <alignment horizontal="center"/>
    </xf>
    <xf numFmtId="9" fontId="0" fillId="0" borderId="0" xfId="0" applyNumberFormat="1" applyAlignment="1">
      <alignment horizontal="center"/>
    </xf>
    <xf numFmtId="9" fontId="0" fillId="0" borderId="3" xfId="1" applyFont="1" applyBorder="1" applyAlignment="1">
      <alignment horizontal="center"/>
    </xf>
    <xf numFmtId="9" fontId="0" fillId="0" borderId="3" xfId="0" applyNumberFormat="1" applyBorder="1" applyAlignment="1">
      <alignment horizontal="center"/>
    </xf>
    <xf numFmtId="9" fontId="0" fillId="0" borderId="0" xfId="1" applyFont="1" applyBorder="1" applyAlignment="1">
      <alignment horizontal="center"/>
    </xf>
    <xf numFmtId="0" fontId="0" fillId="0" borderId="13" xfId="0" applyBorder="1"/>
    <xf numFmtId="0" fontId="0" fillId="0" borderId="13" xfId="0" applyBorder="1" applyAlignment="1">
      <alignment horizontal="center"/>
    </xf>
    <xf numFmtId="0" fontId="7" fillId="0" borderId="0" xfId="0" applyFont="1"/>
    <xf numFmtId="0" fontId="6" fillId="4" borderId="11" xfId="0" applyFont="1" applyFill="1" applyBorder="1" applyAlignment="1">
      <alignment horizontal="center"/>
    </xf>
    <xf numFmtId="0" fontId="6" fillId="4" borderId="0" xfId="0" applyFont="1" applyFill="1" applyAlignment="1">
      <alignment horizontal="center"/>
    </xf>
    <xf numFmtId="0" fontId="5" fillId="5" borderId="12" xfId="0" applyFont="1" applyFill="1" applyBorder="1" applyAlignment="1">
      <alignment horizontal="center"/>
    </xf>
    <xf numFmtId="0" fontId="5" fillId="0" borderId="14"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16" xfId="0" applyFont="1" applyBorder="1" applyAlignment="1">
      <alignment horizontal="center" vertical="center" wrapText="1"/>
    </xf>
    <xf numFmtId="0" fontId="2" fillId="2" borderId="1" xfId="0" applyFont="1" applyFill="1" applyBorder="1" applyAlignment="1">
      <alignment horizontal="center" vertical="center"/>
    </xf>
    <xf numFmtId="0" fontId="0" fillId="0" borderId="2" xfId="0" applyBorder="1"/>
    <xf numFmtId="0" fontId="0" fillId="0" borderId="3" xfId="0" applyBorder="1"/>
    <xf numFmtId="0" fontId="0" fillId="0" borderId="8"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0" fillId="0" borderId="0" xfId="0" applyAlignment="1">
      <alignment horizontal="center"/>
    </xf>
  </cellXfs>
  <cellStyles count="2">
    <cellStyle name="Normal" xfId="0" builtinId="0"/>
    <cellStyle name="Percent" xfId="1" builtinId="5"/>
  </cellStyles>
  <dxfs count="104">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border outline="0">
        <top style="thin">
          <color indexed="64"/>
        </top>
        <bottom style="thin">
          <color indexed="64"/>
        </bottom>
      </border>
    </dxf>
    <dxf>
      <alignment horizontal="center" vertical="bottom" textRotation="0" wrapText="0" relativeIndent="0" justifyLastLine="0" shrinkToFit="0" readingOrder="0"/>
    </dxf>
    <dxf>
      <border outline="0">
        <bottom style="thin">
          <color indexed="64"/>
        </bottom>
      </border>
    </dxf>
    <dxf>
      <alignment horizontal="center" vertical="bottom" textRotation="0" wrapText="0" relativeIndent="0" justifyLastLine="0" shrinkToFit="0" readingOrder="0"/>
    </dxf>
    <dxf>
      <border outline="0">
        <top style="thin">
          <color indexed="64"/>
        </top>
        <bottom style="thin">
          <color indexed="64"/>
        </bottom>
      </border>
    </dxf>
    <dxf>
      <border outline="0">
        <bottom style="thin">
          <color indexed="64"/>
        </bottom>
      </border>
    </dxf>
    <dxf>
      <alignment horizontal="center" vertical="bottom" textRotation="0" wrapText="0" relative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border outline="0">
        <top style="thin">
          <color indexed="64"/>
        </top>
        <bottom style="thin">
          <color indexed="64"/>
        </bottom>
      </border>
    </dxf>
    <dxf>
      <border outline="0">
        <bottom style="thin">
          <color indexed="64"/>
        </bottom>
      </border>
    </dxf>
    <dxf>
      <alignment horizontal="center" vertical="bottom" textRotation="0" wrapText="0" relative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border outline="0">
        <top style="thin">
          <color indexed="64"/>
        </top>
        <bottom style="thin">
          <color indexed="64"/>
        </bottom>
      </border>
    </dxf>
    <dxf>
      <border outline="0">
        <bottom style="thin">
          <color indexed="64"/>
        </bottom>
      </border>
    </dxf>
    <dxf>
      <alignment horizontal="center" vertical="bottom" textRotation="0" wrapText="0" relativeIndent="0" justifyLastLine="0" shrinkToFit="0" readingOrder="0"/>
    </dxf>
    <dxf>
      <border outline="0">
        <top style="thin">
          <color indexed="64"/>
        </top>
        <bottom style="thin">
          <color indexed="64"/>
        </bottom>
      </border>
    </dxf>
    <dxf>
      <border outline="0">
        <bottom style="thin">
          <color indexed="64"/>
        </bottom>
      </border>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border outline="0">
        <top style="thin">
          <color indexed="64"/>
        </top>
        <bottom style="thin">
          <color indexed="64"/>
        </bottom>
      </border>
    </dxf>
    <dxf>
      <alignment horizontal="center" vertical="bottom" textRotation="0" wrapText="0" relativeIndent="0" justifyLastLine="0" shrinkToFit="0" readingOrder="0"/>
    </dxf>
    <dxf>
      <border outline="0">
        <bottom style="thin">
          <color indexed="64"/>
        </bottom>
      </border>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border outline="0">
        <top style="thin">
          <color indexed="64"/>
        </top>
        <bottom style="thin">
          <color indexed="64"/>
        </bottom>
      </border>
    </dxf>
    <dxf>
      <alignment horizontal="center" vertical="bottom" textRotation="0" wrapText="0" relativeIndent="0" justifyLastLine="0" shrinkToFit="0" readingOrder="0"/>
    </dxf>
    <dxf>
      <border outline="0">
        <bottom style="thin">
          <color indexed="64"/>
        </bottom>
      </border>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border outline="0">
        <top style="thin">
          <color indexed="64"/>
        </top>
        <bottom style="thin">
          <color indexed="64"/>
        </bottom>
      </border>
    </dxf>
    <dxf>
      <alignment horizontal="center" vertical="bottom" textRotation="0" wrapText="0" relativeIndent="0" justifyLastLine="0" shrinkToFit="0" readingOrder="0"/>
    </dxf>
    <dxf>
      <border outline="0">
        <bottom style="thin">
          <color indexed="64"/>
        </bottom>
      </border>
    </dxf>
    <dxf>
      <alignment horizontal="center" vertical="bottom" textRotation="0" wrapText="0" relativeIndent="0" justifyLastLine="0" shrinkToFit="0" readingOrder="0"/>
    </dxf>
    <dxf>
      <border outline="0">
        <top style="thin">
          <color indexed="64"/>
        </top>
        <bottom style="thin">
          <color indexed="64"/>
        </bottom>
      </border>
    </dxf>
    <dxf>
      <border outline="0">
        <bottom style="thin">
          <color indexed="64"/>
        </bottom>
      </border>
    </dxf>
    <dxf>
      <alignment horizontal="center" vertical="bottom" textRotation="0" wrapText="0" relative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border outline="0">
        <top style="thin">
          <color indexed="64"/>
        </top>
        <bottom style="thin">
          <color indexed="64"/>
        </bottom>
      </border>
    </dxf>
    <dxf>
      <border outline="0">
        <bottom style="thin">
          <color indexed="64"/>
        </bottom>
      </border>
    </dxf>
    <dxf>
      <alignment horizontal="center" vertical="bottom" textRotation="0" wrapText="0" relative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border outline="0">
        <top style="thin">
          <color indexed="64"/>
        </top>
        <bottom style="thin">
          <color indexed="64"/>
        </bottom>
      </border>
    </dxf>
    <dxf>
      <border outline="0">
        <bottom style="thin">
          <color indexed="64"/>
        </bottom>
      </border>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border outline="0">
        <top style="thin">
          <color indexed="64"/>
        </top>
        <bottom style="thin">
          <color indexed="64"/>
        </bottom>
      </border>
    </dxf>
    <dxf>
      <alignment horizontal="center" vertical="bottom" textRotation="0" wrapText="0" relativeIndent="0" justifyLastLine="0" shrinkToFit="0" readingOrder="0"/>
    </dxf>
    <dxf>
      <border outline="0">
        <bottom style="thin">
          <color indexed="64"/>
        </bottom>
      </border>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border outline="0">
        <top style="thin">
          <color indexed="64"/>
        </top>
        <bottom style="thin">
          <color indexed="64"/>
        </bottom>
      </border>
    </dxf>
    <dxf>
      <alignment horizontal="center" vertical="bottom" textRotation="0" wrapText="0" relativeIndent="0" justifyLastLine="0" shrinkToFit="0" readingOrder="0"/>
    </dxf>
    <dxf>
      <border outline="0">
        <bottom style="thin">
          <color indexed="64"/>
        </bottom>
      </border>
    </dxf>
    <dxf>
      <alignment horizontal="center" vertical="bottom" textRotation="0" wrapText="0" relativeIndent="0" justifyLastLine="0" shrinkToFit="0" readingOrder="0"/>
    </dxf>
    <dxf>
      <border outline="0">
        <top style="thin">
          <color indexed="64"/>
        </top>
        <bottom style="thin">
          <color indexed="64"/>
        </bottom>
      </border>
    </dxf>
    <dxf>
      <border outline="0">
        <bottom style="thin">
          <color indexed="64"/>
        </bottom>
      </border>
    </dxf>
    <dxf>
      <alignment horizontal="center" vertical="bottom" textRotation="0" wrapText="0" relativeIndent="0" justifyLastLine="0" shrinkToFit="0" readingOrder="0"/>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5982402-FD85-4BDB-A81D-24588F97BB25}" name="Table1" displayName="Table1" ref="A43:G47" totalsRowShown="0" headerRowDxfId="103" headerRowBorderDxfId="102" tableBorderDxfId="101">
  <tableColumns count="7">
    <tableColumn id="1" xr3:uid="{6C088A34-D21E-4785-A3DF-B843C655A760}" name="Sex"/>
    <tableColumn id="2" xr3:uid="{8D5FBE38-5BE1-4B7A-B1EC-4083EE4CCC84}" name="Q1"/>
    <tableColumn id="3" xr3:uid="{FDB75CF3-9CBA-425B-B7F6-E0683294E81C}" name="Q2"/>
    <tableColumn id="4" xr3:uid="{C3DAD919-DD5D-4D1A-AB93-FE48567A9500}" name="Q3"/>
    <tableColumn id="5" xr3:uid="{15035163-4A45-4CC5-A940-429D6654498C}" name="Q4"/>
    <tableColumn id="6" xr3:uid="{1BD41386-B2FF-4D67-B02D-2D29A02CCA26}" name="Total"/>
    <tableColumn id="7" xr3:uid="{A3DF434C-AEB8-4069-915F-B45410FFD4BF}" name="%"/>
  </tableColumns>
  <tableStyleInfo name="TableStyleMedium9"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638A14C5-32E5-435A-802E-42A8D50FCE71}" name="Table115" displayName="Table115" ref="A137:G141" totalsRowShown="0" headerRowDxfId="31" headerRowBorderDxfId="30" tableBorderDxfId="29">
  <tableColumns count="7">
    <tableColumn id="1" xr3:uid="{386CA80B-55FA-4C7A-A250-90ACDE120F88}" name="Sex"/>
    <tableColumn id="2" xr3:uid="{052D6CCD-051A-4420-8E07-7176F9471700}" name="Q1"/>
    <tableColumn id="3" xr3:uid="{2B112698-CC1A-46D4-AC6D-5D0B4002D4D3}" name="Q2"/>
    <tableColumn id="4" xr3:uid="{E20E9071-62E3-45AC-BB63-8788A537A4C9}" name="Q3"/>
    <tableColumn id="5" xr3:uid="{CCFBF50D-CA78-48D4-A3A9-11BF0C288916}" name="Q4"/>
    <tableColumn id="6" xr3:uid="{E5C62201-820F-469E-92F0-5D333042ECF4}" name="Total"/>
    <tableColumn id="7" xr3:uid="{317B424A-1132-431E-81A3-429722020C17}" name="%"/>
  </tableColumns>
  <tableStyleInfo name="TableStyleMedium9"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D9387723-531E-40B7-966F-89F22CA31F92}" name="Table11725" displayName="Table11725" ref="A171:F177" totalsRowShown="0" headerRowDxfId="28" headerRowBorderDxfId="27" tableBorderDxfId="26">
  <tableColumns count="6">
    <tableColumn id="1" xr3:uid="{BF8C20DC-D763-49A5-B89B-76F3876497DD}" name="Category"/>
    <tableColumn id="2" xr3:uid="{77DA31A5-8253-443E-A85E-8D83E2DE51C0}" name="Q1" dataDxfId="25"/>
    <tableColumn id="3" xr3:uid="{5DBA6D28-F2B5-4E89-815F-CAAB48C680D6}" name="Q2" dataDxfId="24"/>
    <tableColumn id="4" xr3:uid="{4208A070-442E-4C6B-A7C1-D19E75E23770}" name="Q3" dataDxfId="23"/>
    <tableColumn id="5" xr3:uid="{F8712E9E-0B1E-4B1B-90B9-3EFE10D03C72}" name="Q4" dataDxfId="22"/>
    <tableColumn id="6" xr3:uid="{33C6E78D-3358-47F5-9F7E-A0F76AB5D7B1}" name="Total" dataDxfId="21"/>
  </tableColumns>
  <tableStyleInfo name="TableStyleMedium7"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7EEB077C-6BD2-4DE5-988A-FC5B1CAE05A7}" name="Table1172728" displayName="Table1172728" ref="A180:F186" totalsRowShown="0" headerRowDxfId="20" headerRowBorderDxfId="19" tableBorderDxfId="18">
  <tableColumns count="6">
    <tableColumn id="1" xr3:uid="{A9815AA8-C09F-4B17-B228-9AFC61E89B58}" name="Category"/>
    <tableColumn id="2" xr3:uid="{2B5069FF-934B-4C6F-9374-CB6116928BCB}" name="Q1" dataDxfId="17"/>
    <tableColumn id="3" xr3:uid="{0288E2B5-2D72-453F-BE11-44A04215EEE5}" name="Q2" dataDxfId="16"/>
    <tableColumn id="4" xr3:uid="{C8DB4F56-CF33-4919-83C4-3E92AF7192E3}" name="Q3" dataDxfId="15"/>
    <tableColumn id="5" xr3:uid="{28F2240D-2603-43AE-95A7-66C2D5D9FA20}" name="Q4" dataDxfId="14"/>
    <tableColumn id="6" xr3:uid="{EA7BDEB8-5CD3-4894-A822-59CFD5B68120}" name="Total" dataDxfId="13"/>
  </tableColumns>
  <tableStyleInfo name="TableStyleMedium7"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2EC97073-7B86-4A92-9998-3170CB6C54E3}" name="Table11530" displayName="Table11530" ref="A144:G148" totalsRowShown="0" headerRowDxfId="12" headerRowBorderDxfId="11" tableBorderDxfId="10">
  <tableColumns count="7">
    <tableColumn id="1" xr3:uid="{9D9575BD-9EC5-410C-A9D8-06F49AA0DDAE}" name="Sex"/>
    <tableColumn id="2" xr3:uid="{B0180023-71FF-47EB-A3EE-1AE186BDF79B}" name="Q1"/>
    <tableColumn id="3" xr3:uid="{7CEB6354-D49C-4EBC-A569-7D7D42DAD58A}" name="Q2"/>
    <tableColumn id="4" xr3:uid="{45F1C5E1-190E-4ED6-9437-04CB4EA98BD9}" name="Q3"/>
    <tableColumn id="5" xr3:uid="{67206153-A129-4EEF-8CE5-2D31873ED59E}" name="Q4"/>
    <tableColumn id="6" xr3:uid="{5BAD8F64-F0C9-4A62-8B8F-5C3636D49F07}" name="Total"/>
    <tableColumn id="7" xr3:uid="{CBD5E7F7-4163-40F7-8C91-FDA6A7356483}" name="%"/>
  </tableColumns>
  <tableStyleInfo name="TableStyleMedium9"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A2A932E2-B881-490A-8951-20C533A2F6C8}" name="Table213121439" displayName="Table213121439" ref="A161:G168" totalsRowShown="0" headerRowDxfId="9" dataDxfId="7" headerRowBorderDxfId="8" tableBorderDxfId="6">
  <tableColumns count="7">
    <tableColumn id="1" xr3:uid="{FF4E107F-8F74-4FBD-9FC1-812158EE402C}" name="Race"/>
    <tableColumn id="2" xr3:uid="{2D5AAF60-50E3-43C9-B30B-8E231687A2CE}" name="Q1" dataDxfId="5"/>
    <tableColumn id="3" xr3:uid="{48CF61E3-5642-4FAE-B38C-5BFDB0911DD6}" name="Q2" dataDxfId="4"/>
    <tableColumn id="4" xr3:uid="{99ACE726-0075-4539-9E05-7CD236D60E30}" name="Q3" dataDxfId="3"/>
    <tableColumn id="5" xr3:uid="{0BFA2E42-B33B-459D-A75B-3903C0872F76}" name="Q4" dataDxfId="2"/>
    <tableColumn id="6" xr3:uid="{0411577A-885E-4AA3-9E4B-C1B429A85E43}" name="Total" dataDxfId="1"/>
    <tableColumn id="7" xr3:uid="{CDECCABC-9B2D-49C7-91C0-73A7C37D968E}" name="%" dataDxfId="0" dataCellStyle="Percent"/>
  </tableColumns>
  <tableStyleInfo name="TableStyleMedium1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F027179D-5C08-40A6-958D-39B3018EE674}" name="Table1611" displayName="Table1611" ref="A2:G39" totalsRowShown="0" headerRowDxfId="100" dataDxfId="98" headerRowBorderDxfId="99" tableBorderDxfId="97">
  <tableColumns count="7">
    <tableColumn id="1" xr3:uid="{9A513DD5-7E55-40BA-BA33-96AC086137EB}" name="Group A Offenses"/>
    <tableColumn id="2" xr3:uid="{C267FF14-088D-49A7-856F-8C383D32330C}" name="Q1" dataDxfId="96"/>
    <tableColumn id="3" xr3:uid="{79BDDCE2-2296-4E8D-AA96-ECB7271B4267}" name="Q2" dataDxfId="95"/>
    <tableColumn id="4" xr3:uid="{339D6D5E-0591-4D21-B5CF-A3DC0051D2BB}" name="Q3" dataDxfId="94"/>
    <tableColumn id="5" xr3:uid="{E23F0B8E-8EBB-48EE-A390-90DB61EB18AA}" name="Q4" dataDxfId="93"/>
    <tableColumn id="6" xr3:uid="{F18BC077-5596-418D-9C83-1B574396941A}" name="Total" dataDxfId="92"/>
    <tableColumn id="7" xr3:uid="{76F35EE3-E419-4EF4-AF32-EBF35AB62B48}" name="%" dataDxfId="91" dataCellStyle="Percent"/>
  </tableColumns>
  <tableStyleInfo name="TableStyleMedium10"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1604C9BC-16B2-403F-95A0-383A79E8247C}" name="Table21312" displayName="Table21312" ref="A57:G64" totalsRowShown="0" headerRowDxfId="90" dataDxfId="88" headerRowBorderDxfId="89" tableBorderDxfId="87">
  <tableColumns count="7">
    <tableColumn id="1" xr3:uid="{853923A5-8C4B-4709-A628-3B9A73C593AB}" name="Race"/>
    <tableColumn id="2" xr3:uid="{65E8D577-0168-406D-938C-E8D7FF7CEFFF}" name="Q1" dataDxfId="86"/>
    <tableColumn id="3" xr3:uid="{3FAC68E1-73F4-4ED0-90D5-F9B26B443D34}" name="Q2" dataDxfId="85"/>
    <tableColumn id="4" xr3:uid="{4226CFC0-97F5-4B6A-A050-54CAA4623F55}" name="Q3" dataDxfId="84"/>
    <tableColumn id="5" xr3:uid="{814929F4-109D-41E6-BE27-3A1F00FD6EC6}" name="Q4" dataDxfId="83"/>
    <tableColumn id="6" xr3:uid="{B69F6A8E-12C2-40B1-A122-BECB8ECA1751}" name="Total" dataDxfId="82"/>
    <tableColumn id="7" xr3:uid="{B5310440-46CE-47CE-AC5A-30913A3FDF87}" name="%" dataDxfId="81" dataCellStyle="Percent"/>
  </tableColumns>
  <tableStyleInfo name="TableStyleMedium1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301C89B1-2C35-4932-BE90-736993D0A421}" name="Table117" displayName="Table117" ref="A77:F83" totalsRowShown="0" headerRowDxfId="80" headerRowBorderDxfId="79" tableBorderDxfId="78">
  <tableColumns count="6">
    <tableColumn id="1" xr3:uid="{876007A6-8546-463F-970F-92DC1E725B9E}" name="Category"/>
    <tableColumn id="2" xr3:uid="{BAE441DA-F43F-4959-9DCE-81E6C89F14A6}" name="Q1" dataDxfId="77"/>
    <tableColumn id="3" xr3:uid="{86EDC6E4-5F9C-4B9D-A03F-353606BF6365}" name="Q2" dataDxfId="76"/>
    <tableColumn id="4" xr3:uid="{CCC98BB2-70C8-4174-B1AC-1576CBAD501D}" name="Q3" dataDxfId="75"/>
    <tableColumn id="5" xr3:uid="{25C4B44C-0AF2-46D6-B94C-BC9827BCFCC1}" name="Q4" dataDxfId="74"/>
    <tableColumn id="6" xr3:uid="{50C19417-2120-4A17-B650-B8DE2786E1C8}" name="Total" dataDxfId="73"/>
  </tableColumns>
  <tableStyleInfo name="TableStyleMedium7"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2F3BB67F-892A-4054-A9CD-CCC220BC324F}" name="Table11727" displayName="Table11727" ref="A86:F92" totalsRowShown="0" headerRowDxfId="72" headerRowBorderDxfId="71" tableBorderDxfId="70">
  <tableColumns count="6">
    <tableColumn id="1" xr3:uid="{E405B30F-EBF9-4790-8DC9-FC30BE705F16}" name="Category"/>
    <tableColumn id="2" xr3:uid="{E546B6C0-C8E4-4CBF-A860-6FDC06953B8B}" name="Q1" dataDxfId="69"/>
    <tableColumn id="3" xr3:uid="{F8E8DAC8-5829-4993-A5A3-B84C061983B9}" name="Q2" dataDxfId="68"/>
    <tableColumn id="4" xr3:uid="{2DF455E8-CD00-4813-82AD-F6A5C047F6E2}" name="Q3" dataDxfId="67"/>
    <tableColumn id="5" xr3:uid="{B1B016D4-3369-4A40-86D5-8383A2A94149}" name="Q4" dataDxfId="66"/>
    <tableColumn id="6" xr3:uid="{359CC3AE-478B-41FC-8A74-E4879D601FBC}" name="Total" dataDxfId="65"/>
  </tableColumns>
  <tableStyleInfo name="TableStyleMedium7"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9474C280-7AA2-4DBE-B1B9-8413440CD240}" name="Table129" displayName="Table129" ref="A50:G54" totalsRowShown="0" headerRowDxfId="64" headerRowBorderDxfId="63" tableBorderDxfId="62">
  <tableColumns count="7">
    <tableColumn id="1" xr3:uid="{70F6720E-F9DD-4009-BAC4-807D64BCB91E}" name="Sex"/>
    <tableColumn id="2" xr3:uid="{E617C009-C3CA-476A-BD13-A1207022F0E8}" name="Q1"/>
    <tableColumn id="3" xr3:uid="{4B37C50B-DF5B-41FF-AAF4-4D9089377474}" name="Q2"/>
    <tableColumn id="4" xr3:uid="{0EBDF1C3-FC1F-487C-A440-25A74734106C}" name="Q3"/>
    <tableColumn id="5" xr3:uid="{EB9C98F1-0B45-4102-9F6D-8F1E269E6A9E}" name="Q4"/>
    <tableColumn id="6" xr3:uid="{80B712CA-C866-4596-857F-7C1BD618F6EB}" name="Total"/>
    <tableColumn id="7" xr3:uid="{23AB4169-78CA-4F66-B64D-D073E430C6FC}" name="%"/>
  </tableColumns>
  <tableStyleInfo name="TableStyleMedium9"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29F07E88-0F79-4EDD-AF40-50BC7C533083}" name="Table2131238" displayName="Table2131238" ref="A67:G74" totalsRowShown="0" headerRowDxfId="61" dataDxfId="59" headerRowBorderDxfId="60" tableBorderDxfId="58">
  <tableColumns count="7">
    <tableColumn id="1" xr3:uid="{94CEFD3C-F542-4986-8056-6ED4C389A86C}" name="Race"/>
    <tableColumn id="2" xr3:uid="{F355D72E-FF69-40E7-80E8-E358D9A1A4C6}" name="Q1" dataDxfId="57"/>
    <tableColumn id="3" xr3:uid="{B22F15BF-A6A7-40BF-985C-6578E0B9050F}" name="Q2" dataDxfId="56"/>
    <tableColumn id="4" xr3:uid="{8BFF5238-B970-4C1A-A27D-A91B6A6AB3F7}" name="Q3" dataDxfId="55"/>
    <tableColumn id="5" xr3:uid="{8A632E0A-276F-418E-BF69-FD84DC782CAB}" name="Q4" dataDxfId="54"/>
    <tableColumn id="6" xr3:uid="{A5544484-1EF8-4AAC-AB4C-6DA946ADB3DF}" name="Total" dataDxfId="53"/>
    <tableColumn id="7" xr3:uid="{F19B2742-2A2B-4B60-A5CE-C00527FD67AE}" name="%" dataDxfId="52" dataCellStyle="Percent"/>
  </tableColumns>
  <tableStyleInfo name="TableStyleMedium1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C2248E19-E463-41FB-B261-3A3B7ADFB6B3}" name="Table161113" displayName="Table161113" ref="A97:G134" totalsRowShown="0" headerRowDxfId="51" dataDxfId="49" headerRowBorderDxfId="50" tableBorderDxfId="48">
  <tableColumns count="7">
    <tableColumn id="1" xr3:uid="{2E7DDCE7-CD6D-42D9-87A1-CB8AE8190729}" name="Group A Offenses"/>
    <tableColumn id="2" xr3:uid="{7B234426-6AEA-489E-85AC-3C030A5E6CFA}" name="Q1" dataDxfId="47"/>
    <tableColumn id="3" xr3:uid="{837AFA6F-1BDF-458A-B98B-8A13FB2C1AC1}" name="Q2" dataDxfId="46"/>
    <tableColumn id="4" xr3:uid="{321A912B-F70C-4267-B2B7-40C928207E4F}" name="Q3" dataDxfId="45"/>
    <tableColumn id="5" xr3:uid="{32F2487A-F0F4-4FBC-986F-312625C5E9F6}" name="Q4" dataDxfId="44"/>
    <tableColumn id="6" xr3:uid="{8310ACF8-3FBC-4EA9-B3DF-46819F3495B1}" name="Total" dataDxfId="43"/>
    <tableColumn id="7" xr3:uid="{A6271D87-0265-41F9-A1E0-1BFD9CF2DC99}" name="%" dataDxfId="42" dataCellStyle="Percent"/>
  </tableColumns>
  <tableStyleInfo name="TableStyleMedium10"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35696D13-A6DA-4FE5-B83C-77ACA6B696F7}" name="Table2131214" displayName="Table2131214" ref="A151:G158" totalsRowShown="0" headerRowDxfId="41" dataDxfId="39" headerRowBorderDxfId="40" tableBorderDxfId="38">
  <tableColumns count="7">
    <tableColumn id="1" xr3:uid="{2743AD60-8108-476C-8447-4658C188270A}" name="Race"/>
    <tableColumn id="2" xr3:uid="{E39CA734-C0FF-435B-8CD5-A0ADB4D83E70}" name="Q1" dataDxfId="37"/>
    <tableColumn id="3" xr3:uid="{93B6E45F-F5A2-4A16-B439-E773D592B255}" name="Q2" dataDxfId="36"/>
    <tableColumn id="4" xr3:uid="{C3D4CCF9-FF0D-4CFB-A013-968BF9EA52CE}" name="Q3" dataDxfId="35"/>
    <tableColumn id="5" xr3:uid="{33E4C9BC-95B2-43A1-A235-3FA9A20ECDDA}" name="Q4" dataDxfId="34"/>
    <tableColumn id="6" xr3:uid="{A1388820-0F17-415C-A038-E51B86D6E327}" name="Total" dataDxfId="33"/>
    <tableColumn id="7" xr3:uid="{E2A0EA9A-69D5-484E-BF8E-A2DD3F3E47DC}" name="%" dataDxfId="32" dataCellStyle="Percent"/>
  </tableColumns>
  <tableStyleInfo name="TableStyleMedium1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table" Target="../tables/table7.xml"/><Relationship Id="rId13" Type="http://schemas.openxmlformats.org/officeDocument/2006/relationships/table" Target="../tables/table12.xml"/><Relationship Id="rId3" Type="http://schemas.openxmlformats.org/officeDocument/2006/relationships/table" Target="../tables/table2.xml"/><Relationship Id="rId7" Type="http://schemas.openxmlformats.org/officeDocument/2006/relationships/table" Target="../tables/table6.xml"/><Relationship Id="rId12" Type="http://schemas.openxmlformats.org/officeDocument/2006/relationships/table" Target="../tables/table11.xml"/><Relationship Id="rId2" Type="http://schemas.openxmlformats.org/officeDocument/2006/relationships/table" Target="../tables/table1.xml"/><Relationship Id="rId1" Type="http://schemas.openxmlformats.org/officeDocument/2006/relationships/printerSettings" Target="../printerSettings/printerSettings1.bin"/><Relationship Id="rId6" Type="http://schemas.openxmlformats.org/officeDocument/2006/relationships/table" Target="../tables/table5.xml"/><Relationship Id="rId11" Type="http://schemas.openxmlformats.org/officeDocument/2006/relationships/table" Target="../tables/table10.xml"/><Relationship Id="rId5" Type="http://schemas.openxmlformats.org/officeDocument/2006/relationships/table" Target="../tables/table4.xml"/><Relationship Id="rId15" Type="http://schemas.openxmlformats.org/officeDocument/2006/relationships/table" Target="../tables/table14.xml"/><Relationship Id="rId10" Type="http://schemas.openxmlformats.org/officeDocument/2006/relationships/table" Target="../tables/table9.xml"/><Relationship Id="rId4" Type="http://schemas.openxmlformats.org/officeDocument/2006/relationships/table" Target="../tables/table3.xml"/><Relationship Id="rId9" Type="http://schemas.openxmlformats.org/officeDocument/2006/relationships/table" Target="../tables/table8.xml"/><Relationship Id="rId14" Type="http://schemas.openxmlformats.org/officeDocument/2006/relationships/table" Target="../tables/table1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86"/>
  <sheetViews>
    <sheetView tabSelected="1" topLeftCell="A62" workbookViewId="0">
      <selection activeCell="A84" sqref="A84:XFD84"/>
    </sheetView>
  </sheetViews>
  <sheetFormatPr defaultRowHeight="15" x14ac:dyDescent="0.25"/>
  <cols>
    <col min="1" max="1" width="33.5703125" bestFit="1" customWidth="1"/>
    <col min="7" max="7" width="8.140625" bestFit="1" customWidth="1"/>
  </cols>
  <sheetData>
    <row r="1" spans="1:7" ht="15.75" x14ac:dyDescent="0.25">
      <c r="A1" s="34" t="s">
        <v>0</v>
      </c>
      <c r="B1" s="34"/>
      <c r="C1" s="34"/>
      <c r="D1" s="34"/>
      <c r="E1" s="34"/>
      <c r="F1" s="34"/>
      <c r="G1" s="34"/>
    </row>
    <row r="2" spans="1:7" x14ac:dyDescent="0.25">
      <c r="A2" s="1" t="s">
        <v>1</v>
      </c>
      <c r="B2" s="2" t="s">
        <v>2</v>
      </c>
      <c r="C2" s="2" t="s">
        <v>3</v>
      </c>
      <c r="D2" s="2" t="s">
        <v>4</v>
      </c>
      <c r="E2" s="2" t="s">
        <v>5</v>
      </c>
      <c r="F2" s="2" t="s">
        <v>6</v>
      </c>
      <c r="G2" s="3" t="s">
        <v>7</v>
      </c>
    </row>
    <row r="3" spans="1:7" x14ac:dyDescent="0.25">
      <c r="A3" t="s">
        <v>8</v>
      </c>
      <c r="B3" s="4">
        <v>6</v>
      </c>
      <c r="C3" s="4">
        <v>0</v>
      </c>
      <c r="D3" s="4">
        <v>4</v>
      </c>
      <c r="E3" s="4">
        <v>2</v>
      </c>
      <c r="F3" s="4">
        <f t="shared" ref="F3:F26" si="0">SUM(B3:E3)</f>
        <v>12</v>
      </c>
      <c r="G3" s="5">
        <f t="shared" ref="G3:G26" si="1">F3/F$39</f>
        <v>1.1138958507379559E-3</v>
      </c>
    </row>
    <row r="4" spans="1:7" x14ac:dyDescent="0.25">
      <c r="A4" t="s">
        <v>9</v>
      </c>
      <c r="B4" s="4">
        <v>2</v>
      </c>
      <c r="C4" s="4">
        <v>3</v>
      </c>
      <c r="D4" s="4">
        <v>0</v>
      </c>
      <c r="E4" s="4">
        <v>0</v>
      </c>
      <c r="F4" s="4">
        <f t="shared" si="0"/>
        <v>5</v>
      </c>
      <c r="G4" s="5">
        <f t="shared" si="1"/>
        <v>4.6412327114081497E-4</v>
      </c>
    </row>
    <row r="5" spans="1:7" x14ac:dyDescent="0.25">
      <c r="A5" t="s">
        <v>10</v>
      </c>
      <c r="B5" s="4">
        <v>309</v>
      </c>
      <c r="C5" s="4">
        <v>352</v>
      </c>
      <c r="D5" s="4">
        <v>394</v>
      </c>
      <c r="E5" s="4">
        <v>303</v>
      </c>
      <c r="F5" s="4">
        <f t="shared" si="0"/>
        <v>1358</v>
      </c>
      <c r="G5" s="5">
        <f t="shared" si="1"/>
        <v>0.12605588044184535</v>
      </c>
    </row>
    <row r="6" spans="1:7" x14ac:dyDescent="0.25">
      <c r="A6" t="s">
        <v>11</v>
      </c>
      <c r="B6" s="4">
        <v>1</v>
      </c>
      <c r="C6" s="4">
        <v>0</v>
      </c>
      <c r="D6" s="4">
        <v>0</v>
      </c>
      <c r="E6" s="4">
        <v>0</v>
      </c>
      <c r="F6" s="4">
        <f t="shared" si="0"/>
        <v>1</v>
      </c>
      <c r="G6" s="5">
        <f t="shared" si="1"/>
        <v>9.2824654228162995E-5</v>
      </c>
    </row>
    <row r="7" spans="1:7" x14ac:dyDescent="0.25">
      <c r="A7" t="s">
        <v>12</v>
      </c>
      <c r="B7" s="4">
        <v>23</v>
      </c>
      <c r="C7" s="4">
        <v>35</v>
      </c>
      <c r="D7" s="4">
        <v>17</v>
      </c>
      <c r="E7" s="4">
        <v>24</v>
      </c>
      <c r="F7" s="4">
        <f t="shared" si="0"/>
        <v>99</v>
      </c>
      <c r="G7" s="5">
        <f t="shared" si="1"/>
        <v>9.1896407685881365E-3</v>
      </c>
    </row>
    <row r="8" spans="1:7" x14ac:dyDescent="0.25">
      <c r="A8" t="s">
        <v>13</v>
      </c>
      <c r="B8" s="4">
        <v>2</v>
      </c>
      <c r="C8" s="4">
        <v>2</v>
      </c>
      <c r="D8" s="4">
        <v>2</v>
      </c>
      <c r="E8" s="4">
        <v>3</v>
      </c>
      <c r="F8" s="4">
        <f t="shared" si="0"/>
        <v>9</v>
      </c>
      <c r="G8" s="5">
        <f t="shared" si="1"/>
        <v>8.3542188805346695E-4</v>
      </c>
    </row>
    <row r="9" spans="1:7" x14ac:dyDescent="0.25">
      <c r="A9" t="s">
        <v>14</v>
      </c>
      <c r="B9" s="4">
        <v>90</v>
      </c>
      <c r="C9" s="4">
        <v>105</v>
      </c>
      <c r="D9" s="4">
        <v>89</v>
      </c>
      <c r="E9" s="4">
        <v>68</v>
      </c>
      <c r="F9" s="4">
        <f t="shared" si="0"/>
        <v>352</v>
      </c>
      <c r="G9" s="5">
        <f t="shared" si="1"/>
        <v>3.2674278288313374E-2</v>
      </c>
    </row>
    <row r="10" spans="1:7" x14ac:dyDescent="0.25">
      <c r="A10" t="s">
        <v>15</v>
      </c>
      <c r="B10" s="4">
        <v>163</v>
      </c>
      <c r="C10" s="4">
        <v>195</v>
      </c>
      <c r="D10" s="4">
        <v>155</v>
      </c>
      <c r="E10" s="4">
        <v>144</v>
      </c>
      <c r="F10" s="4">
        <f t="shared" si="0"/>
        <v>657</v>
      </c>
      <c r="G10" s="5">
        <f t="shared" si="1"/>
        <v>6.0985797827903088E-2</v>
      </c>
    </row>
    <row r="11" spans="1:7" x14ac:dyDescent="0.25">
      <c r="A11" t="s">
        <v>16</v>
      </c>
      <c r="B11" s="4">
        <v>0</v>
      </c>
      <c r="C11" s="4">
        <v>1</v>
      </c>
      <c r="D11" s="4">
        <v>1</v>
      </c>
      <c r="E11" s="4">
        <v>3</v>
      </c>
      <c r="F11" s="4">
        <f t="shared" si="0"/>
        <v>5</v>
      </c>
      <c r="G11" s="5">
        <f t="shared" si="1"/>
        <v>4.6412327114081497E-4</v>
      </c>
    </row>
    <row r="12" spans="1:7" x14ac:dyDescent="0.25">
      <c r="A12" t="s">
        <v>17</v>
      </c>
      <c r="B12" s="4">
        <v>1</v>
      </c>
      <c r="C12" s="4">
        <v>1</v>
      </c>
      <c r="D12" s="4">
        <v>0</v>
      </c>
      <c r="E12" s="4">
        <v>0</v>
      </c>
      <c r="F12" s="4">
        <f t="shared" si="0"/>
        <v>2</v>
      </c>
      <c r="G12" s="5">
        <f t="shared" si="1"/>
        <v>1.8564930845632599E-4</v>
      </c>
    </row>
    <row r="13" spans="1:7" x14ac:dyDescent="0.25">
      <c r="A13" t="s">
        <v>18</v>
      </c>
      <c r="B13" s="4">
        <v>19</v>
      </c>
      <c r="C13" s="4">
        <v>15</v>
      </c>
      <c r="D13" s="4">
        <v>16</v>
      </c>
      <c r="E13" s="4">
        <v>9</v>
      </c>
      <c r="F13" s="4">
        <f t="shared" si="0"/>
        <v>59</v>
      </c>
      <c r="G13" s="5">
        <f t="shared" si="1"/>
        <v>5.4766545994616167E-3</v>
      </c>
    </row>
    <row r="14" spans="1:7" x14ac:dyDescent="0.25">
      <c r="A14" t="s">
        <v>19</v>
      </c>
      <c r="B14" s="4">
        <v>0</v>
      </c>
      <c r="C14" s="4">
        <v>0</v>
      </c>
      <c r="D14" s="4">
        <v>2</v>
      </c>
      <c r="E14" s="4">
        <v>0</v>
      </c>
      <c r="F14" s="4">
        <f t="shared" si="0"/>
        <v>2</v>
      </c>
      <c r="G14" s="5">
        <f t="shared" si="1"/>
        <v>1.8564930845632599E-4</v>
      </c>
    </row>
    <row r="15" spans="1:7" x14ac:dyDescent="0.25">
      <c r="A15" t="s">
        <v>20</v>
      </c>
      <c r="B15" s="4">
        <v>0</v>
      </c>
      <c r="C15" s="4">
        <v>1</v>
      </c>
      <c r="D15" s="4">
        <v>1</v>
      </c>
      <c r="E15" s="4">
        <v>6</v>
      </c>
      <c r="F15" s="4">
        <f t="shared" si="0"/>
        <v>8</v>
      </c>
      <c r="G15" s="5">
        <f t="shared" si="1"/>
        <v>7.4259723382530396E-4</v>
      </c>
    </row>
    <row r="16" spans="1:7" x14ac:dyDescent="0.25">
      <c r="A16" t="s">
        <v>21</v>
      </c>
      <c r="B16" s="4">
        <v>0</v>
      </c>
      <c r="C16" s="4">
        <v>0</v>
      </c>
      <c r="D16" s="4">
        <v>0</v>
      </c>
      <c r="E16" s="4">
        <v>0</v>
      </c>
      <c r="F16" s="4">
        <f t="shared" si="0"/>
        <v>0</v>
      </c>
      <c r="G16" s="5">
        <f t="shared" si="1"/>
        <v>0</v>
      </c>
    </row>
    <row r="17" spans="1:7" x14ac:dyDescent="0.25">
      <c r="A17" t="s">
        <v>22</v>
      </c>
      <c r="B17" s="4">
        <v>22</v>
      </c>
      <c r="C17" s="4">
        <v>24</v>
      </c>
      <c r="D17" s="4">
        <v>24</v>
      </c>
      <c r="E17" s="4">
        <v>20</v>
      </c>
      <c r="F17" s="4">
        <f t="shared" si="0"/>
        <v>90</v>
      </c>
      <c r="G17" s="5">
        <f t="shared" si="1"/>
        <v>8.3542188805346695E-3</v>
      </c>
    </row>
    <row r="18" spans="1:7" x14ac:dyDescent="0.25">
      <c r="A18" t="s">
        <v>23</v>
      </c>
      <c r="B18" s="4">
        <v>114</v>
      </c>
      <c r="C18" s="4">
        <v>133</v>
      </c>
      <c r="D18" s="4">
        <v>104</v>
      </c>
      <c r="E18" s="4">
        <v>118</v>
      </c>
      <c r="F18" s="4">
        <f t="shared" si="0"/>
        <v>469</v>
      </c>
      <c r="G18" s="5">
        <f t="shared" si="1"/>
        <v>4.3534762833008445E-2</v>
      </c>
    </row>
    <row r="19" spans="1:7" x14ac:dyDescent="0.25">
      <c r="A19" t="s">
        <v>24</v>
      </c>
      <c r="B19" s="4">
        <v>18</v>
      </c>
      <c r="C19" s="4">
        <v>14</v>
      </c>
      <c r="D19" s="4">
        <v>20</v>
      </c>
      <c r="E19" s="4">
        <v>8</v>
      </c>
      <c r="F19" s="4">
        <f t="shared" si="0"/>
        <v>60</v>
      </c>
      <c r="G19" s="5">
        <f t="shared" si="1"/>
        <v>5.5694792536897797E-3</v>
      </c>
    </row>
    <row r="20" spans="1:7" x14ac:dyDescent="0.25">
      <c r="A20" t="s">
        <v>25</v>
      </c>
      <c r="B20" s="4">
        <v>3</v>
      </c>
      <c r="C20" s="4">
        <v>1</v>
      </c>
      <c r="D20" s="4">
        <v>8</v>
      </c>
      <c r="E20" s="4">
        <v>4</v>
      </c>
      <c r="F20" s="4">
        <f t="shared" si="0"/>
        <v>16</v>
      </c>
      <c r="G20" s="5">
        <f t="shared" si="1"/>
        <v>1.4851944676506079E-3</v>
      </c>
    </row>
    <row r="21" spans="1:7" x14ac:dyDescent="0.25">
      <c r="A21" t="s">
        <v>26</v>
      </c>
      <c r="B21" s="4">
        <v>0</v>
      </c>
      <c r="C21" s="4">
        <v>0</v>
      </c>
      <c r="D21" s="4">
        <v>2</v>
      </c>
      <c r="E21" s="4">
        <v>1</v>
      </c>
      <c r="F21" s="4">
        <f t="shared" si="0"/>
        <v>3</v>
      </c>
      <c r="G21" s="5">
        <f t="shared" si="1"/>
        <v>2.7847396268448898E-4</v>
      </c>
    </row>
    <row r="22" spans="1:7" x14ac:dyDescent="0.25">
      <c r="A22" t="s">
        <v>27</v>
      </c>
      <c r="B22" s="4">
        <v>18</v>
      </c>
      <c r="C22" s="4">
        <v>17</v>
      </c>
      <c r="D22" s="4">
        <v>11</v>
      </c>
      <c r="E22" s="4">
        <v>15</v>
      </c>
      <c r="F22" s="4">
        <f t="shared" si="0"/>
        <v>61</v>
      </c>
      <c r="G22" s="5">
        <f t="shared" si="1"/>
        <v>5.6623039079179427E-3</v>
      </c>
    </row>
    <row r="23" spans="1:7" x14ac:dyDescent="0.25">
      <c r="A23" t="s">
        <v>28</v>
      </c>
      <c r="B23" s="4">
        <v>17</v>
      </c>
      <c r="C23" s="4">
        <v>10</v>
      </c>
      <c r="D23" s="4">
        <v>12</v>
      </c>
      <c r="E23" s="4">
        <v>11</v>
      </c>
      <c r="F23" s="4">
        <f t="shared" si="0"/>
        <v>50</v>
      </c>
      <c r="G23" s="5">
        <f t="shared" si="1"/>
        <v>4.6412327114081497E-3</v>
      </c>
    </row>
    <row r="24" spans="1:7" x14ac:dyDescent="0.25">
      <c r="A24" t="s">
        <v>29</v>
      </c>
      <c r="B24" s="4">
        <v>1</v>
      </c>
      <c r="C24" s="4">
        <v>1</v>
      </c>
      <c r="D24" s="4">
        <v>1</v>
      </c>
      <c r="E24" s="4">
        <v>0</v>
      </c>
      <c r="F24" s="4">
        <f t="shared" si="0"/>
        <v>3</v>
      </c>
      <c r="G24" s="5">
        <f t="shared" si="1"/>
        <v>2.7847396268448898E-4</v>
      </c>
    </row>
    <row r="25" spans="1:7" x14ac:dyDescent="0.25">
      <c r="A25" t="s">
        <v>30</v>
      </c>
      <c r="B25" s="4">
        <v>7</v>
      </c>
      <c r="C25" s="4">
        <v>7</v>
      </c>
      <c r="D25" s="4">
        <v>6</v>
      </c>
      <c r="E25" s="4">
        <v>3</v>
      </c>
      <c r="F25" s="4">
        <f t="shared" si="0"/>
        <v>23</v>
      </c>
      <c r="G25" s="5">
        <f t="shared" si="1"/>
        <v>2.1349670472477489E-3</v>
      </c>
    </row>
    <row r="26" spans="1:7" x14ac:dyDescent="0.25">
      <c r="A26" t="s">
        <v>31</v>
      </c>
      <c r="B26" s="4">
        <v>38</v>
      </c>
      <c r="C26" s="4">
        <v>38</v>
      </c>
      <c r="D26" s="4">
        <v>52</v>
      </c>
      <c r="E26" s="4">
        <v>49</v>
      </c>
      <c r="F26" s="4">
        <f t="shared" si="0"/>
        <v>177</v>
      </c>
      <c r="G26" s="5">
        <f t="shared" si="1"/>
        <v>1.642996379838485E-2</v>
      </c>
    </row>
    <row r="27" spans="1:7" x14ac:dyDescent="0.25">
      <c r="A27" s="6" t="s">
        <v>32</v>
      </c>
      <c r="B27" s="7" t="s">
        <v>2</v>
      </c>
      <c r="C27" s="7" t="s">
        <v>3</v>
      </c>
      <c r="D27" s="7" t="s">
        <v>4</v>
      </c>
      <c r="E27" s="7" t="s">
        <v>5</v>
      </c>
      <c r="F27" s="7" t="s">
        <v>6</v>
      </c>
      <c r="G27" s="7" t="s">
        <v>7</v>
      </c>
    </row>
    <row r="28" spans="1:7" x14ac:dyDescent="0.25">
      <c r="A28" t="s">
        <v>33</v>
      </c>
      <c r="B28" s="4">
        <v>0</v>
      </c>
      <c r="C28" s="4">
        <v>0</v>
      </c>
      <c r="D28" s="4">
        <v>2</v>
      </c>
      <c r="E28" s="4">
        <v>0</v>
      </c>
      <c r="F28" s="4">
        <f t="shared" ref="F28:F39" si="2">SUM(B28:E28)</f>
        <v>2</v>
      </c>
      <c r="G28" s="5">
        <f t="shared" ref="G28:G38" si="3">F28/F$39</f>
        <v>1.8564930845632599E-4</v>
      </c>
    </row>
    <row r="29" spans="1:7" x14ac:dyDescent="0.25">
      <c r="A29" t="s">
        <v>34</v>
      </c>
      <c r="B29" s="4">
        <v>0</v>
      </c>
      <c r="C29" s="4">
        <v>0</v>
      </c>
      <c r="D29" s="4">
        <v>0</v>
      </c>
      <c r="E29" s="4">
        <v>0</v>
      </c>
      <c r="F29" s="4">
        <f t="shared" si="2"/>
        <v>0</v>
      </c>
      <c r="G29" s="5">
        <f t="shared" si="3"/>
        <v>0</v>
      </c>
    </row>
    <row r="30" spans="1:7" x14ac:dyDescent="0.25">
      <c r="A30" t="s">
        <v>35</v>
      </c>
      <c r="B30" s="4">
        <v>598</v>
      </c>
      <c r="C30" s="4">
        <v>617</v>
      </c>
      <c r="D30" s="4">
        <v>719</v>
      </c>
      <c r="E30" s="4">
        <v>577</v>
      </c>
      <c r="F30" s="4">
        <f t="shared" si="2"/>
        <v>2511</v>
      </c>
      <c r="G30" s="5">
        <f t="shared" si="3"/>
        <v>0.23308270676691728</v>
      </c>
    </row>
    <row r="31" spans="1:7" x14ac:dyDescent="0.25">
      <c r="A31" t="s">
        <v>36</v>
      </c>
      <c r="B31" s="4">
        <v>76</v>
      </c>
      <c r="C31" s="4">
        <v>63</v>
      </c>
      <c r="D31" s="4">
        <v>52</v>
      </c>
      <c r="E31" s="4">
        <v>68</v>
      </c>
      <c r="F31" s="4">
        <f t="shared" si="2"/>
        <v>259</v>
      </c>
      <c r="G31" s="5">
        <f t="shared" si="3"/>
        <v>2.4041585445094216E-2</v>
      </c>
    </row>
    <row r="32" spans="1:7" x14ac:dyDescent="0.25">
      <c r="A32" t="s">
        <v>37</v>
      </c>
      <c r="B32" s="4">
        <v>0</v>
      </c>
      <c r="C32" s="4">
        <v>0</v>
      </c>
      <c r="D32" s="4">
        <v>0</v>
      </c>
      <c r="E32" s="4">
        <v>0</v>
      </c>
      <c r="F32" s="4">
        <f t="shared" si="2"/>
        <v>0</v>
      </c>
      <c r="G32" s="5">
        <f t="shared" si="3"/>
        <v>0</v>
      </c>
    </row>
    <row r="33" spans="1:7" x14ac:dyDescent="0.25">
      <c r="A33" t="s">
        <v>38</v>
      </c>
      <c r="B33" s="4">
        <v>10</v>
      </c>
      <c r="C33" s="4">
        <v>14</v>
      </c>
      <c r="D33" s="4">
        <v>7</v>
      </c>
      <c r="E33" s="4">
        <v>10</v>
      </c>
      <c r="F33" s="4">
        <f t="shared" si="2"/>
        <v>41</v>
      </c>
      <c r="G33" s="5">
        <f t="shared" si="3"/>
        <v>3.8058108233546828E-3</v>
      </c>
    </row>
    <row r="34" spans="1:7" x14ac:dyDescent="0.25">
      <c r="A34" t="s">
        <v>39</v>
      </c>
      <c r="B34" s="4">
        <v>3</v>
      </c>
      <c r="C34" s="4">
        <v>14</v>
      </c>
      <c r="D34" s="4">
        <v>6</v>
      </c>
      <c r="E34" s="4">
        <v>2</v>
      </c>
      <c r="F34" s="4">
        <f t="shared" si="2"/>
        <v>25</v>
      </c>
      <c r="G34" s="5">
        <f t="shared" si="3"/>
        <v>2.3206163557040749E-3</v>
      </c>
    </row>
    <row r="35" spans="1:7" x14ac:dyDescent="0.25">
      <c r="A35" t="s">
        <v>40</v>
      </c>
      <c r="B35" s="4">
        <v>0</v>
      </c>
      <c r="C35" s="4">
        <v>0</v>
      </c>
      <c r="D35" s="4">
        <v>0</v>
      </c>
      <c r="E35" s="4">
        <v>0</v>
      </c>
      <c r="F35" s="4">
        <f t="shared" si="2"/>
        <v>0</v>
      </c>
      <c r="G35" s="5">
        <f t="shared" si="3"/>
        <v>0</v>
      </c>
    </row>
    <row r="36" spans="1:7" x14ac:dyDescent="0.25">
      <c r="A36" t="s">
        <v>41</v>
      </c>
      <c r="B36" s="4">
        <v>0</v>
      </c>
      <c r="C36" s="4">
        <v>0</v>
      </c>
      <c r="D36" s="4">
        <v>0</v>
      </c>
      <c r="E36" s="4">
        <v>0</v>
      </c>
      <c r="F36" s="4">
        <f t="shared" si="2"/>
        <v>0</v>
      </c>
      <c r="G36" s="5">
        <f t="shared" si="3"/>
        <v>0</v>
      </c>
    </row>
    <row r="37" spans="1:7" x14ac:dyDescent="0.25">
      <c r="A37" t="s">
        <v>42</v>
      </c>
      <c r="B37" s="4">
        <v>132</v>
      </c>
      <c r="C37" s="4">
        <v>91</v>
      </c>
      <c r="D37" s="4">
        <v>73</v>
      </c>
      <c r="E37" s="4">
        <v>82</v>
      </c>
      <c r="F37" s="4">
        <f t="shared" si="2"/>
        <v>378</v>
      </c>
      <c r="G37" s="5">
        <f t="shared" si="3"/>
        <v>3.5087719298245612E-2</v>
      </c>
    </row>
    <row r="38" spans="1:7" x14ac:dyDescent="0.25">
      <c r="A38" t="s">
        <v>43</v>
      </c>
      <c r="B38" s="4">
        <v>1021</v>
      </c>
      <c r="C38" s="4">
        <v>1071</v>
      </c>
      <c r="D38" s="4">
        <v>1059</v>
      </c>
      <c r="E38" s="4">
        <v>885</v>
      </c>
      <c r="F38" s="4">
        <f t="shared" si="2"/>
        <v>4036</v>
      </c>
      <c r="G38" s="5">
        <f t="shared" si="3"/>
        <v>0.37464030446486585</v>
      </c>
    </row>
    <row r="39" spans="1:7" x14ac:dyDescent="0.25">
      <c r="A39" s="8" t="s">
        <v>6</v>
      </c>
      <c r="B39" s="9">
        <f>SUM(B3:B26,B28:B38)</f>
        <v>2694</v>
      </c>
      <c r="C39" s="9">
        <f>SUM(C3:C26,C28:C38)</f>
        <v>2825</v>
      </c>
      <c r="D39" s="9">
        <f>SUM(D3:D26,D28:D38)</f>
        <v>2839</v>
      </c>
      <c r="E39" s="9">
        <f>SUM(E3:E26,E28:E38)</f>
        <v>2415</v>
      </c>
      <c r="F39" s="9">
        <f t="shared" si="2"/>
        <v>10773</v>
      </c>
      <c r="G39" s="10">
        <f>SUBTOTAL(109,G3:G26,G28:G38)</f>
        <v>1</v>
      </c>
    </row>
    <row r="40" spans="1:7" x14ac:dyDescent="0.25">
      <c r="A40" s="35" t="s">
        <v>44</v>
      </c>
      <c r="B40" s="36"/>
      <c r="C40" s="36"/>
      <c r="D40" s="36"/>
      <c r="E40" s="36"/>
      <c r="F40" s="36"/>
      <c r="G40" s="36"/>
    </row>
    <row r="41" spans="1:7" ht="58.5" customHeight="1" x14ac:dyDescent="0.25">
      <c r="A41" s="37" t="s">
        <v>45</v>
      </c>
      <c r="B41" s="38"/>
      <c r="C41" s="38"/>
      <c r="D41" s="38"/>
      <c r="E41" s="38"/>
      <c r="F41" s="38"/>
      <c r="G41" s="39"/>
    </row>
    <row r="42" spans="1:7" x14ac:dyDescent="0.25">
      <c r="A42" s="28" t="s">
        <v>46</v>
      </c>
      <c r="B42" s="29"/>
      <c r="C42" s="29"/>
      <c r="D42" s="29"/>
      <c r="E42" s="29"/>
      <c r="F42" s="29"/>
      <c r="G42" s="29"/>
    </row>
    <row r="43" spans="1:7" x14ac:dyDescent="0.25">
      <c r="A43" s="1" t="s">
        <v>47</v>
      </c>
      <c r="B43" s="2" t="s">
        <v>2</v>
      </c>
      <c r="C43" s="2" t="s">
        <v>3</v>
      </c>
      <c r="D43" s="2" t="s">
        <v>4</v>
      </c>
      <c r="E43" s="2" t="s">
        <v>5</v>
      </c>
      <c r="F43" s="2" t="s">
        <v>6</v>
      </c>
      <c r="G43" s="3" t="s">
        <v>7</v>
      </c>
    </row>
    <row r="44" spans="1:7" x14ac:dyDescent="0.25">
      <c r="A44" t="s">
        <v>48</v>
      </c>
      <c r="B44" s="4">
        <v>1050</v>
      </c>
      <c r="C44" s="4">
        <v>1076</v>
      </c>
      <c r="D44" s="4">
        <v>1018</v>
      </c>
      <c r="E44" s="4">
        <v>953</v>
      </c>
      <c r="F44" s="4">
        <f>SUM(B44:E44)</f>
        <v>4097</v>
      </c>
      <c r="G44" s="5">
        <f>F44/$F$47</f>
        <v>0.75451197053406993</v>
      </c>
    </row>
    <row r="45" spans="1:7" x14ac:dyDescent="0.25">
      <c r="A45" t="s">
        <v>49</v>
      </c>
      <c r="B45" s="4">
        <v>320</v>
      </c>
      <c r="C45" s="4">
        <v>330</v>
      </c>
      <c r="D45" s="4">
        <v>360</v>
      </c>
      <c r="E45" s="4">
        <v>323</v>
      </c>
      <c r="F45" s="4">
        <f t="shared" ref="F45:F46" si="4">SUM(B45:E45)</f>
        <v>1333</v>
      </c>
      <c r="G45" s="5">
        <f>F45/$F$47</f>
        <v>0.24548802946593001</v>
      </c>
    </row>
    <row r="46" spans="1:7" x14ac:dyDescent="0.25">
      <c r="A46" t="s">
        <v>50</v>
      </c>
      <c r="B46" s="4">
        <v>0</v>
      </c>
      <c r="C46" s="4">
        <v>0</v>
      </c>
      <c r="D46" s="4">
        <v>0</v>
      </c>
      <c r="E46" s="4">
        <v>0</v>
      </c>
      <c r="F46" s="4">
        <f t="shared" si="4"/>
        <v>0</v>
      </c>
      <c r="G46" s="5">
        <f>F46/$F$47</f>
        <v>0</v>
      </c>
    </row>
    <row r="47" spans="1:7" x14ac:dyDescent="0.25">
      <c r="A47" s="8" t="s">
        <v>6</v>
      </c>
      <c r="B47" s="9">
        <f>SUM(B44:B46)</f>
        <v>1370</v>
      </c>
      <c r="C47" s="9">
        <f t="shared" ref="C47:F47" si="5">SUM(C44:C46)</f>
        <v>1406</v>
      </c>
      <c r="D47" s="9">
        <f t="shared" si="5"/>
        <v>1378</v>
      </c>
      <c r="E47" s="9">
        <f t="shared" si="5"/>
        <v>1276</v>
      </c>
      <c r="F47" s="9">
        <f t="shared" si="5"/>
        <v>5430</v>
      </c>
      <c r="G47" s="10">
        <f>SUBTOTAL(109,G44:G46)</f>
        <v>1</v>
      </c>
    </row>
    <row r="48" spans="1:7" x14ac:dyDescent="0.25">
      <c r="A48" s="11"/>
      <c r="B48" s="12"/>
      <c r="C48" s="12"/>
      <c r="D48" s="12"/>
      <c r="E48" s="12"/>
      <c r="F48" s="12"/>
      <c r="G48" s="13"/>
    </row>
    <row r="49" spans="1:7" x14ac:dyDescent="0.25">
      <c r="A49" s="28" t="s">
        <v>51</v>
      </c>
      <c r="B49" s="29"/>
      <c r="C49" s="29"/>
      <c r="D49" s="29"/>
      <c r="E49" s="29"/>
      <c r="F49" s="29"/>
      <c r="G49" s="29"/>
    </row>
    <row r="50" spans="1:7" x14ac:dyDescent="0.25">
      <c r="A50" s="1" t="s">
        <v>47</v>
      </c>
      <c r="B50" s="2" t="s">
        <v>2</v>
      </c>
      <c r="C50" s="2" t="s">
        <v>3</v>
      </c>
      <c r="D50" s="2" t="s">
        <v>4</v>
      </c>
      <c r="E50" s="2" t="s">
        <v>5</v>
      </c>
      <c r="F50" s="2" t="s">
        <v>6</v>
      </c>
      <c r="G50" s="3" t="s">
        <v>7</v>
      </c>
    </row>
    <row r="51" spans="1:7" x14ac:dyDescent="0.25">
      <c r="A51" t="s">
        <v>48</v>
      </c>
      <c r="B51" s="4">
        <v>39</v>
      </c>
      <c r="C51" s="4">
        <v>47</v>
      </c>
      <c r="D51" s="4">
        <v>50</v>
      </c>
      <c r="E51" s="4">
        <v>52</v>
      </c>
      <c r="F51" s="4">
        <f>SUM(B51:E51)</f>
        <v>188</v>
      </c>
      <c r="G51" s="5">
        <f>F51/$F$54</f>
        <v>0.67870036101083031</v>
      </c>
    </row>
    <row r="52" spans="1:7" x14ac:dyDescent="0.25">
      <c r="A52" t="s">
        <v>49</v>
      </c>
      <c r="B52" s="4">
        <v>23</v>
      </c>
      <c r="C52" s="4">
        <v>18</v>
      </c>
      <c r="D52" s="4">
        <v>29</v>
      </c>
      <c r="E52" s="4">
        <v>19</v>
      </c>
      <c r="F52" s="4">
        <f t="shared" ref="F52:F53" si="6">SUM(B52:E52)</f>
        <v>89</v>
      </c>
      <c r="G52" s="5">
        <f>F52/$F$54</f>
        <v>0.32129963898916969</v>
      </c>
    </row>
    <row r="53" spans="1:7" x14ac:dyDescent="0.25">
      <c r="A53" t="s">
        <v>50</v>
      </c>
      <c r="B53" s="4">
        <v>0</v>
      </c>
      <c r="C53" s="4">
        <v>0</v>
      </c>
      <c r="D53" s="4">
        <v>0</v>
      </c>
      <c r="E53" s="4">
        <v>0</v>
      </c>
      <c r="F53" s="4">
        <f t="shared" si="6"/>
        <v>0</v>
      </c>
      <c r="G53" s="5">
        <f>F53/$F$47</f>
        <v>0</v>
      </c>
    </row>
    <row r="54" spans="1:7" x14ac:dyDescent="0.25">
      <c r="A54" s="8" t="s">
        <v>6</v>
      </c>
      <c r="B54" s="9">
        <f>SUM(B51:B53)</f>
        <v>62</v>
      </c>
      <c r="C54" s="9">
        <f t="shared" ref="C54:F54" si="7">SUM(C51:C53)</f>
        <v>65</v>
      </c>
      <c r="D54" s="9">
        <f t="shared" si="7"/>
        <v>79</v>
      </c>
      <c r="E54" s="9">
        <f t="shared" si="7"/>
        <v>71</v>
      </c>
      <c r="F54" s="9">
        <f t="shared" si="7"/>
        <v>277</v>
      </c>
      <c r="G54" s="10">
        <f>SUBTOTAL(109,G51:G53)</f>
        <v>1</v>
      </c>
    </row>
    <row r="55" spans="1:7" x14ac:dyDescent="0.25">
      <c r="A55" s="40"/>
      <c r="B55" s="40"/>
      <c r="C55" s="40"/>
      <c r="D55" s="40"/>
      <c r="E55" s="40"/>
      <c r="F55" s="40"/>
      <c r="G55" s="40"/>
    </row>
    <row r="56" spans="1:7" x14ac:dyDescent="0.25">
      <c r="A56" s="28" t="s">
        <v>46</v>
      </c>
      <c r="B56" s="29"/>
      <c r="C56" s="29"/>
      <c r="D56" s="29"/>
      <c r="E56" s="29"/>
      <c r="F56" s="29"/>
      <c r="G56" s="29"/>
    </row>
    <row r="57" spans="1:7" x14ac:dyDescent="0.25">
      <c r="A57" s="1" t="s">
        <v>52</v>
      </c>
      <c r="B57" s="2" t="s">
        <v>2</v>
      </c>
      <c r="C57" s="2" t="s">
        <v>3</v>
      </c>
      <c r="D57" s="2" t="s">
        <v>4</v>
      </c>
      <c r="E57" s="2" t="s">
        <v>5</v>
      </c>
      <c r="F57" s="2" t="s">
        <v>6</v>
      </c>
      <c r="G57" s="3" t="s">
        <v>7</v>
      </c>
    </row>
    <row r="58" spans="1:7" x14ac:dyDescent="0.25">
      <c r="A58" t="s">
        <v>53</v>
      </c>
      <c r="B58" s="4">
        <v>18</v>
      </c>
      <c r="C58" s="4">
        <v>24</v>
      </c>
      <c r="D58" s="4">
        <v>16</v>
      </c>
      <c r="E58" s="4">
        <v>19</v>
      </c>
      <c r="F58" s="4">
        <f>SUM(B58:E58)</f>
        <v>77</v>
      </c>
      <c r="G58" s="5">
        <f>F58/$F$63</f>
        <v>1.4180478821362799E-2</v>
      </c>
    </row>
    <row r="59" spans="1:7" x14ac:dyDescent="0.25">
      <c r="A59" t="s">
        <v>54</v>
      </c>
      <c r="B59" s="4">
        <v>656</v>
      </c>
      <c r="C59" s="4">
        <v>692</v>
      </c>
      <c r="D59" s="4">
        <v>693</v>
      </c>
      <c r="E59" s="4">
        <v>604</v>
      </c>
      <c r="F59" s="4">
        <f t="shared" ref="F59:F62" si="8">SUM(B59:E59)</f>
        <v>2645</v>
      </c>
      <c r="G59" s="5">
        <f>F59/$F$63</f>
        <v>0.48710865561694289</v>
      </c>
    </row>
    <row r="60" spans="1:7" x14ac:dyDescent="0.25">
      <c r="A60" t="s">
        <v>55</v>
      </c>
      <c r="B60" s="4">
        <v>8</v>
      </c>
      <c r="C60" s="4">
        <v>11</v>
      </c>
      <c r="D60" s="4">
        <v>7</v>
      </c>
      <c r="E60" s="4">
        <v>7</v>
      </c>
      <c r="F60" s="4">
        <f t="shared" si="8"/>
        <v>33</v>
      </c>
      <c r="G60" s="5">
        <f>F60/$F$63</f>
        <v>6.0773480662983425E-3</v>
      </c>
    </row>
    <row r="61" spans="1:7" x14ac:dyDescent="0.25">
      <c r="A61" t="s">
        <v>56</v>
      </c>
      <c r="B61" s="4">
        <f>40+6</f>
        <v>46</v>
      </c>
      <c r="C61" s="4">
        <v>16</v>
      </c>
      <c r="D61" s="4">
        <v>29</v>
      </c>
      <c r="E61" s="4">
        <v>12</v>
      </c>
      <c r="F61" s="4">
        <f t="shared" si="8"/>
        <v>103</v>
      </c>
      <c r="G61" s="5">
        <f>F61/$F$63</f>
        <v>1.8968692449355434E-2</v>
      </c>
    </row>
    <row r="62" spans="1:7" x14ac:dyDescent="0.25">
      <c r="A62" t="s">
        <v>57</v>
      </c>
      <c r="B62" s="4">
        <v>642</v>
      </c>
      <c r="C62" s="4">
        <v>663</v>
      </c>
      <c r="D62" s="4">
        <v>633</v>
      </c>
      <c r="E62" s="4">
        <v>634</v>
      </c>
      <c r="F62" s="4">
        <f t="shared" si="8"/>
        <v>2572</v>
      </c>
      <c r="G62" s="5">
        <f>F62/$F$63</f>
        <v>0.47366482504604052</v>
      </c>
    </row>
    <row r="63" spans="1:7" x14ac:dyDescent="0.25">
      <c r="A63" s="14" t="s">
        <v>6</v>
      </c>
      <c r="B63" s="15">
        <f>SUM(B58:B62)</f>
        <v>1370</v>
      </c>
      <c r="C63" s="15">
        <f>SUM(C58:C62)</f>
        <v>1406</v>
      </c>
      <c r="D63" s="15">
        <f>SUM(D58:D62)</f>
        <v>1378</v>
      </c>
      <c r="E63" s="15">
        <f>SUM(E58:E62)</f>
        <v>1276</v>
      </c>
      <c r="F63" s="15">
        <f>SUM(F58:F62)</f>
        <v>5430</v>
      </c>
      <c r="G63" s="16">
        <f>SUBTOTAL(109,G58:G62)</f>
        <v>1</v>
      </c>
    </row>
    <row r="64" spans="1:7" x14ac:dyDescent="0.25">
      <c r="A64" s="11" t="s">
        <v>58</v>
      </c>
      <c r="B64" s="12">
        <v>136</v>
      </c>
      <c r="C64" s="12">
        <v>154</v>
      </c>
      <c r="D64" s="12">
        <v>139</v>
      </c>
      <c r="E64" s="12">
        <v>147</v>
      </c>
      <c r="F64" s="12">
        <v>576</v>
      </c>
      <c r="G64" s="17">
        <v>0.106</v>
      </c>
    </row>
    <row r="65" spans="1:7" x14ac:dyDescent="0.25">
      <c r="A65" s="40"/>
      <c r="B65" s="40"/>
      <c r="C65" s="40"/>
      <c r="D65" s="40"/>
      <c r="E65" s="40"/>
      <c r="F65" s="40"/>
      <c r="G65" s="40"/>
    </row>
    <row r="66" spans="1:7" x14ac:dyDescent="0.25">
      <c r="A66" s="28" t="s">
        <v>51</v>
      </c>
      <c r="B66" s="29"/>
      <c r="C66" s="29"/>
      <c r="D66" s="29"/>
      <c r="E66" s="29"/>
      <c r="F66" s="29"/>
      <c r="G66" s="29"/>
    </row>
    <row r="67" spans="1:7" x14ac:dyDescent="0.25">
      <c r="A67" s="1" t="s">
        <v>52</v>
      </c>
      <c r="B67" s="2" t="s">
        <v>2</v>
      </c>
      <c r="C67" s="2" t="s">
        <v>3</v>
      </c>
      <c r="D67" s="2" t="s">
        <v>4</v>
      </c>
      <c r="E67" s="2" t="s">
        <v>5</v>
      </c>
      <c r="F67" s="2" t="s">
        <v>6</v>
      </c>
      <c r="G67" s="3" t="s">
        <v>7</v>
      </c>
    </row>
    <row r="68" spans="1:7" x14ac:dyDescent="0.25">
      <c r="A68" t="s">
        <v>53</v>
      </c>
      <c r="B68" s="4">
        <v>2</v>
      </c>
      <c r="C68" s="4">
        <v>2</v>
      </c>
      <c r="D68" s="4">
        <v>2</v>
      </c>
      <c r="E68" s="4">
        <v>0</v>
      </c>
      <c r="F68" s="4">
        <f>SUM(B68:E68)</f>
        <v>6</v>
      </c>
      <c r="G68" s="5">
        <f>F68/$F$73</f>
        <v>2.1660649819494584E-2</v>
      </c>
    </row>
    <row r="69" spans="1:7" x14ac:dyDescent="0.25">
      <c r="A69" t="s">
        <v>54</v>
      </c>
      <c r="B69" s="4">
        <v>39</v>
      </c>
      <c r="C69" s="4">
        <v>43</v>
      </c>
      <c r="D69" s="4">
        <v>65</v>
      </c>
      <c r="E69" s="4">
        <v>56</v>
      </c>
      <c r="F69" s="4">
        <f t="shared" ref="F69:F72" si="9">SUM(B69:E69)</f>
        <v>203</v>
      </c>
      <c r="G69" s="5">
        <f>F69/$F$73</f>
        <v>0.73285198555956677</v>
      </c>
    </row>
    <row r="70" spans="1:7" x14ac:dyDescent="0.25">
      <c r="A70" t="s">
        <v>55</v>
      </c>
      <c r="B70" s="4">
        <v>0</v>
      </c>
      <c r="C70" s="4">
        <v>0</v>
      </c>
      <c r="D70" s="4">
        <v>0</v>
      </c>
      <c r="E70" s="4">
        <v>0</v>
      </c>
      <c r="F70" s="4">
        <f t="shared" si="9"/>
        <v>0</v>
      </c>
      <c r="G70" s="5">
        <f>F70/$F$73</f>
        <v>0</v>
      </c>
    </row>
    <row r="71" spans="1:7" x14ac:dyDescent="0.25">
      <c r="A71" t="s">
        <v>56</v>
      </c>
      <c r="B71" s="4">
        <v>2</v>
      </c>
      <c r="C71" s="4">
        <v>1</v>
      </c>
      <c r="D71" s="4">
        <v>1</v>
      </c>
      <c r="E71" s="4">
        <v>2</v>
      </c>
      <c r="F71" s="4">
        <f t="shared" si="9"/>
        <v>6</v>
      </c>
      <c r="G71" s="5">
        <f>F71/$F$73</f>
        <v>2.1660649819494584E-2</v>
      </c>
    </row>
    <row r="72" spans="1:7" x14ac:dyDescent="0.25">
      <c r="A72" t="s">
        <v>57</v>
      </c>
      <c r="B72" s="4">
        <v>19</v>
      </c>
      <c r="C72" s="4">
        <v>19</v>
      </c>
      <c r="D72" s="4">
        <v>11</v>
      </c>
      <c r="E72" s="4">
        <v>13</v>
      </c>
      <c r="F72" s="4">
        <f t="shared" si="9"/>
        <v>62</v>
      </c>
      <c r="G72" s="5">
        <f>F72/$F73</f>
        <v>0.22382671480144403</v>
      </c>
    </row>
    <row r="73" spans="1:7" x14ac:dyDescent="0.25">
      <c r="A73" s="14" t="s">
        <v>6</v>
      </c>
      <c r="B73" s="15">
        <f>SUM(B68:B72)</f>
        <v>62</v>
      </c>
      <c r="C73" s="15">
        <f>SUM(C68:C72)</f>
        <v>65</v>
      </c>
      <c r="D73" s="15">
        <f>SUM(D68:D72)</f>
        <v>79</v>
      </c>
      <c r="E73" s="15">
        <f>SUM(E68:E72)</f>
        <v>71</v>
      </c>
      <c r="F73" s="15">
        <f>SUM(F68:F72)</f>
        <v>277</v>
      </c>
      <c r="G73" s="16">
        <f>SUBTOTAL(109,G68:G72)</f>
        <v>0.99999999999999989</v>
      </c>
    </row>
    <row r="74" spans="1:7" x14ac:dyDescent="0.25">
      <c r="A74" s="11" t="s">
        <v>58</v>
      </c>
      <c r="B74" s="12">
        <v>9</v>
      </c>
      <c r="C74" s="12">
        <v>5</v>
      </c>
      <c r="D74" s="12">
        <v>4</v>
      </c>
      <c r="E74" s="12">
        <v>4</v>
      </c>
      <c r="F74" s="12">
        <v>22</v>
      </c>
      <c r="G74" s="17">
        <v>7.9000000000000001E-2</v>
      </c>
    </row>
    <row r="75" spans="1:7" x14ac:dyDescent="0.25">
      <c r="A75" s="18"/>
      <c r="B75" s="18"/>
      <c r="C75" s="18"/>
      <c r="D75" s="18"/>
      <c r="E75" s="18"/>
      <c r="F75" s="18"/>
      <c r="G75" s="18"/>
    </row>
    <row r="76" spans="1:7" x14ac:dyDescent="0.25">
      <c r="A76" s="30" t="s">
        <v>46</v>
      </c>
      <c r="B76" s="30"/>
      <c r="C76" s="30"/>
      <c r="D76" s="30"/>
      <c r="E76" s="30"/>
      <c r="F76" s="30"/>
    </row>
    <row r="77" spans="1:7" x14ac:dyDescent="0.25">
      <c r="A77" s="19" t="s">
        <v>59</v>
      </c>
      <c r="B77" s="2" t="s">
        <v>2</v>
      </c>
      <c r="C77" s="2" t="s">
        <v>3</v>
      </c>
      <c r="D77" s="2" t="s">
        <v>4</v>
      </c>
      <c r="E77" s="2" t="s">
        <v>5</v>
      </c>
      <c r="F77" s="2" t="s">
        <v>6</v>
      </c>
    </row>
    <row r="78" spans="1:7" x14ac:dyDescent="0.25">
      <c r="A78" t="s">
        <v>60</v>
      </c>
      <c r="B78" s="4">
        <v>1370</v>
      </c>
      <c r="C78" s="4">
        <v>1406</v>
      </c>
      <c r="D78" s="4">
        <v>1378</v>
      </c>
      <c r="E78" s="4">
        <v>1276</v>
      </c>
      <c r="F78" s="4">
        <f>SUM(B78:E78)</f>
        <v>5430</v>
      </c>
    </row>
    <row r="79" spans="1:7" x14ac:dyDescent="0.25">
      <c r="A79" t="s">
        <v>61</v>
      </c>
      <c r="B79" s="4">
        <v>1142</v>
      </c>
      <c r="C79" s="4">
        <v>1142</v>
      </c>
      <c r="D79" s="4">
        <v>1136</v>
      </c>
      <c r="E79" s="4">
        <v>1130</v>
      </c>
      <c r="F79" s="4">
        <f t="shared" ref="F79:F82" si="10">SUM(B79:E79)</f>
        <v>4550</v>
      </c>
    </row>
    <row r="80" spans="1:7" x14ac:dyDescent="0.25">
      <c r="A80" t="s">
        <v>62</v>
      </c>
      <c r="B80" s="4">
        <v>144</v>
      </c>
      <c r="C80" s="4">
        <v>157</v>
      </c>
      <c r="D80" s="4">
        <v>158</v>
      </c>
      <c r="E80" s="4">
        <v>146</v>
      </c>
      <c r="F80" s="4">
        <f t="shared" si="10"/>
        <v>605</v>
      </c>
    </row>
    <row r="81" spans="1:7" x14ac:dyDescent="0.25">
      <c r="A81" t="s">
        <v>63</v>
      </c>
      <c r="B81" s="20">
        <f>B80/B79</f>
        <v>0.12609457092819615</v>
      </c>
      <c r="C81" s="20">
        <f>C80/C79</f>
        <v>0.13747810858143608</v>
      </c>
      <c r="D81" s="20">
        <f>D80/D79</f>
        <v>0.13908450704225353</v>
      </c>
      <c r="E81" s="21">
        <v>0.13</v>
      </c>
      <c r="F81" s="20">
        <f t="shared" si="10"/>
        <v>0.53265718655188576</v>
      </c>
    </row>
    <row r="82" spans="1:7" x14ac:dyDescent="0.25">
      <c r="A82" t="s">
        <v>64</v>
      </c>
      <c r="B82" s="4">
        <v>397</v>
      </c>
      <c r="C82" s="4">
        <v>474</v>
      </c>
      <c r="D82" s="4">
        <v>446</v>
      </c>
      <c r="E82" s="4">
        <v>455</v>
      </c>
      <c r="F82" s="4">
        <f t="shared" si="10"/>
        <v>1772</v>
      </c>
    </row>
    <row r="83" spans="1:7" x14ac:dyDescent="0.25">
      <c r="A83" s="1" t="s">
        <v>65</v>
      </c>
      <c r="B83" s="22">
        <f>B82/B78</f>
        <v>0.28978102189781024</v>
      </c>
      <c r="C83" s="22">
        <f>C82/C78</f>
        <v>0.33712660028449504</v>
      </c>
      <c r="D83" s="22">
        <f>D82/D78</f>
        <v>0.32365747460087085</v>
      </c>
      <c r="E83" s="23">
        <v>0.35</v>
      </c>
      <c r="F83" s="22">
        <f>F82/F78</f>
        <v>0.32633517495395947</v>
      </c>
    </row>
    <row r="84" spans="1:7" x14ac:dyDescent="0.25">
      <c r="B84" s="24"/>
      <c r="C84" s="4"/>
      <c r="D84" s="4"/>
      <c r="E84" s="4"/>
      <c r="F84" s="24"/>
    </row>
    <row r="85" spans="1:7" x14ac:dyDescent="0.25">
      <c r="A85" s="30" t="s">
        <v>51</v>
      </c>
      <c r="B85" s="30"/>
      <c r="C85" s="30"/>
      <c r="D85" s="30"/>
      <c r="E85" s="30"/>
      <c r="F85" s="30"/>
    </row>
    <row r="86" spans="1:7" x14ac:dyDescent="0.25">
      <c r="A86" s="19" t="s">
        <v>59</v>
      </c>
      <c r="B86" s="2" t="s">
        <v>2</v>
      </c>
      <c r="C86" s="2" t="s">
        <v>3</v>
      </c>
      <c r="D86" s="2" t="s">
        <v>4</v>
      </c>
      <c r="E86" s="2" t="s">
        <v>5</v>
      </c>
      <c r="F86" s="2" t="s">
        <v>6</v>
      </c>
    </row>
    <row r="87" spans="1:7" x14ac:dyDescent="0.25">
      <c r="A87" t="s">
        <v>60</v>
      </c>
      <c r="B87" s="4">
        <v>62</v>
      </c>
      <c r="C87" s="4">
        <v>65</v>
      </c>
      <c r="D87" s="4">
        <v>79</v>
      </c>
      <c r="E87" s="4">
        <v>71</v>
      </c>
      <c r="F87" s="4">
        <f>SUM(B87:E87)</f>
        <v>277</v>
      </c>
    </row>
    <row r="88" spans="1:7" x14ac:dyDescent="0.25">
      <c r="A88" t="s">
        <v>61</v>
      </c>
      <c r="B88" s="4">
        <v>57</v>
      </c>
      <c r="C88" s="4">
        <v>53</v>
      </c>
      <c r="D88" s="4">
        <v>71</v>
      </c>
      <c r="E88" s="4">
        <v>62</v>
      </c>
      <c r="F88" s="4">
        <f t="shared" ref="F88:F91" si="11">SUM(B88:E88)</f>
        <v>243</v>
      </c>
    </row>
    <row r="89" spans="1:7" x14ac:dyDescent="0.25">
      <c r="A89" t="s">
        <v>62</v>
      </c>
      <c r="B89" s="4">
        <v>5</v>
      </c>
      <c r="C89" s="4">
        <v>8</v>
      </c>
      <c r="D89" s="4">
        <v>7</v>
      </c>
      <c r="E89" s="4">
        <v>9</v>
      </c>
      <c r="F89" s="4">
        <f t="shared" si="11"/>
        <v>29</v>
      </c>
    </row>
    <row r="90" spans="1:7" x14ac:dyDescent="0.25">
      <c r="A90" t="s">
        <v>63</v>
      </c>
      <c r="B90" s="20">
        <f>B89/B88</f>
        <v>8.771929824561403E-2</v>
      </c>
      <c r="C90" s="20">
        <f>C89/C88</f>
        <v>0.15094339622641509</v>
      </c>
      <c r="D90" s="20">
        <f>D89/D88</f>
        <v>9.8591549295774641E-2</v>
      </c>
      <c r="E90" s="21">
        <v>0.15</v>
      </c>
      <c r="F90" s="20">
        <f t="shared" si="11"/>
        <v>0.4872542437678038</v>
      </c>
    </row>
    <row r="91" spans="1:7" x14ac:dyDescent="0.25">
      <c r="A91" t="s">
        <v>64</v>
      </c>
      <c r="B91" s="4">
        <v>10</v>
      </c>
      <c r="C91" s="4">
        <v>23</v>
      </c>
      <c r="D91" s="4">
        <v>17</v>
      </c>
      <c r="E91" s="4">
        <v>23</v>
      </c>
      <c r="F91" s="4">
        <f t="shared" si="11"/>
        <v>73</v>
      </c>
    </row>
    <row r="92" spans="1:7" x14ac:dyDescent="0.25">
      <c r="A92" s="1" t="s">
        <v>65</v>
      </c>
      <c r="B92" s="22">
        <f>B91/B87</f>
        <v>0.16129032258064516</v>
      </c>
      <c r="C92" s="22">
        <f>C91/C87</f>
        <v>0.35384615384615387</v>
      </c>
      <c r="D92" s="22">
        <f>D91/D87</f>
        <v>0.21518987341772153</v>
      </c>
      <c r="E92" s="23">
        <v>0.32</v>
      </c>
      <c r="F92" s="22">
        <f>F91/F87</f>
        <v>0.26353790613718414</v>
      </c>
    </row>
    <row r="93" spans="1:7" x14ac:dyDescent="0.25">
      <c r="A93" s="25"/>
      <c r="B93" s="26"/>
      <c r="C93" s="26"/>
      <c r="D93" s="26"/>
      <c r="E93" s="26"/>
      <c r="F93" s="26"/>
      <c r="G93" s="25"/>
    </row>
    <row r="94" spans="1:7" ht="44.25" customHeight="1" x14ac:dyDescent="0.25">
      <c r="A94" s="31" t="s">
        <v>66</v>
      </c>
      <c r="B94" s="32"/>
      <c r="C94" s="32"/>
      <c r="D94" s="32"/>
      <c r="E94" s="32"/>
      <c r="F94" s="32"/>
      <c r="G94" s="33"/>
    </row>
    <row r="96" spans="1:7" ht="15.75" x14ac:dyDescent="0.25">
      <c r="A96" s="34" t="s">
        <v>67</v>
      </c>
      <c r="B96" s="34"/>
      <c r="C96" s="34"/>
      <c r="D96" s="34"/>
      <c r="E96" s="34"/>
      <c r="F96" s="34"/>
      <c r="G96" s="34"/>
    </row>
    <row r="97" spans="1:7" x14ac:dyDescent="0.25">
      <c r="A97" s="1" t="s">
        <v>1</v>
      </c>
      <c r="B97" s="2" t="s">
        <v>2</v>
      </c>
      <c r="C97" s="2" t="s">
        <v>3</v>
      </c>
      <c r="D97" s="2" t="s">
        <v>4</v>
      </c>
      <c r="E97" s="2" t="s">
        <v>5</v>
      </c>
      <c r="F97" s="2" t="s">
        <v>6</v>
      </c>
      <c r="G97" s="3" t="s">
        <v>7</v>
      </c>
    </row>
    <row r="98" spans="1:7" x14ac:dyDescent="0.25">
      <c r="A98" t="s">
        <v>8</v>
      </c>
      <c r="B98" s="4">
        <v>0</v>
      </c>
      <c r="C98" s="4">
        <v>1</v>
      </c>
      <c r="D98" s="4">
        <v>2</v>
      </c>
      <c r="E98" s="27">
        <v>2</v>
      </c>
      <c r="F98" s="4">
        <f t="shared" ref="F98:F121" si="12">SUM(B98:E98)</f>
        <v>5</v>
      </c>
      <c r="G98" s="5">
        <f t="shared" ref="G98:G121" si="13">F98/F$39</f>
        <v>4.6412327114081497E-4</v>
      </c>
    </row>
    <row r="99" spans="1:7" x14ac:dyDescent="0.25">
      <c r="A99" t="s">
        <v>9</v>
      </c>
      <c r="B99" s="4">
        <v>0</v>
      </c>
      <c r="C99" s="4">
        <v>0</v>
      </c>
      <c r="D99" s="4">
        <v>0</v>
      </c>
      <c r="E99" s="27">
        <v>0</v>
      </c>
      <c r="F99" s="4">
        <f t="shared" si="12"/>
        <v>0</v>
      </c>
      <c r="G99" s="5">
        <f t="shared" si="13"/>
        <v>0</v>
      </c>
    </row>
    <row r="100" spans="1:7" x14ac:dyDescent="0.25">
      <c r="A100" t="s">
        <v>10</v>
      </c>
      <c r="B100" s="4">
        <v>15</v>
      </c>
      <c r="C100" s="4">
        <v>18</v>
      </c>
      <c r="D100" s="4">
        <v>35</v>
      </c>
      <c r="E100" s="27">
        <v>17</v>
      </c>
      <c r="F100" s="4">
        <f t="shared" si="12"/>
        <v>85</v>
      </c>
      <c r="G100" s="5">
        <f t="shared" si="13"/>
        <v>7.8900956093938546E-3</v>
      </c>
    </row>
    <row r="101" spans="1:7" x14ac:dyDescent="0.25">
      <c r="A101" t="s">
        <v>11</v>
      </c>
      <c r="B101" s="4">
        <v>0</v>
      </c>
      <c r="C101" s="4">
        <v>0</v>
      </c>
      <c r="D101" s="4">
        <v>0</v>
      </c>
      <c r="E101" s="27">
        <v>0</v>
      </c>
      <c r="F101" s="4">
        <f t="shared" si="12"/>
        <v>0</v>
      </c>
      <c r="G101" s="5">
        <f t="shared" si="13"/>
        <v>0</v>
      </c>
    </row>
    <row r="102" spans="1:7" x14ac:dyDescent="0.25">
      <c r="A102" t="s">
        <v>12</v>
      </c>
      <c r="B102" s="4">
        <v>1</v>
      </c>
      <c r="C102" s="4">
        <v>3</v>
      </c>
      <c r="D102" s="4">
        <v>1</v>
      </c>
      <c r="E102" s="27">
        <v>1</v>
      </c>
      <c r="F102" s="4">
        <f t="shared" si="12"/>
        <v>6</v>
      </c>
      <c r="G102" s="5">
        <f t="shared" si="13"/>
        <v>5.5694792536897797E-4</v>
      </c>
    </row>
    <row r="103" spans="1:7" x14ac:dyDescent="0.25">
      <c r="A103" t="s">
        <v>13</v>
      </c>
      <c r="B103" s="4">
        <v>1</v>
      </c>
      <c r="C103" s="4">
        <v>0</v>
      </c>
      <c r="D103" s="4">
        <v>0</v>
      </c>
      <c r="E103" s="27">
        <v>1</v>
      </c>
      <c r="F103" s="4">
        <f t="shared" si="12"/>
        <v>2</v>
      </c>
      <c r="G103" s="5">
        <f t="shared" si="13"/>
        <v>1.8564930845632599E-4</v>
      </c>
    </row>
    <row r="104" spans="1:7" x14ac:dyDescent="0.25">
      <c r="A104" t="s">
        <v>14</v>
      </c>
      <c r="B104" s="4">
        <v>8</v>
      </c>
      <c r="C104" s="4">
        <v>10</v>
      </c>
      <c r="D104" s="4">
        <v>13</v>
      </c>
      <c r="E104" s="27">
        <v>15</v>
      </c>
      <c r="F104" s="4">
        <f t="shared" si="12"/>
        <v>46</v>
      </c>
      <c r="G104" s="5">
        <f t="shared" si="13"/>
        <v>4.2699340944954978E-3</v>
      </c>
    </row>
    <row r="105" spans="1:7" x14ac:dyDescent="0.25">
      <c r="A105" t="s">
        <v>15</v>
      </c>
      <c r="B105" s="4">
        <v>23</v>
      </c>
      <c r="C105" s="4">
        <v>35</v>
      </c>
      <c r="D105" s="4">
        <v>27</v>
      </c>
      <c r="E105" s="27">
        <v>14</v>
      </c>
      <c r="F105" s="4">
        <f t="shared" si="12"/>
        <v>99</v>
      </c>
      <c r="G105" s="5">
        <f t="shared" si="13"/>
        <v>9.1896407685881365E-3</v>
      </c>
    </row>
    <row r="106" spans="1:7" x14ac:dyDescent="0.25">
      <c r="A106" t="s">
        <v>16</v>
      </c>
      <c r="B106" s="4">
        <v>1</v>
      </c>
      <c r="C106" s="4">
        <v>2</v>
      </c>
      <c r="D106" s="4">
        <v>2</v>
      </c>
      <c r="E106" s="27">
        <v>0</v>
      </c>
      <c r="F106" s="4">
        <f t="shared" si="12"/>
        <v>5</v>
      </c>
      <c r="G106" s="5">
        <f t="shared" si="13"/>
        <v>4.6412327114081497E-4</v>
      </c>
    </row>
    <row r="107" spans="1:7" x14ac:dyDescent="0.25">
      <c r="A107" t="s">
        <v>17</v>
      </c>
      <c r="B107" s="4">
        <v>0</v>
      </c>
      <c r="C107" s="4">
        <v>0</v>
      </c>
      <c r="D107" s="4">
        <v>0</v>
      </c>
      <c r="E107" s="27">
        <v>0</v>
      </c>
      <c r="F107" s="4">
        <f t="shared" si="12"/>
        <v>0</v>
      </c>
      <c r="G107" s="5">
        <f t="shared" si="13"/>
        <v>0</v>
      </c>
    </row>
    <row r="108" spans="1:7" x14ac:dyDescent="0.25">
      <c r="A108" t="s">
        <v>18</v>
      </c>
      <c r="B108" s="4">
        <v>6</v>
      </c>
      <c r="C108" s="4">
        <v>1</v>
      </c>
      <c r="D108" s="4">
        <v>2</v>
      </c>
      <c r="E108" s="27">
        <v>2</v>
      </c>
      <c r="F108" s="4">
        <f t="shared" si="12"/>
        <v>11</v>
      </c>
      <c r="G108" s="5">
        <f t="shared" si="13"/>
        <v>1.0210711965097929E-3</v>
      </c>
    </row>
    <row r="109" spans="1:7" x14ac:dyDescent="0.25">
      <c r="A109" t="s">
        <v>19</v>
      </c>
      <c r="B109" s="4">
        <v>0</v>
      </c>
      <c r="C109" s="4">
        <v>0</v>
      </c>
      <c r="D109" s="4">
        <v>0</v>
      </c>
      <c r="E109" s="27">
        <v>0</v>
      </c>
      <c r="F109" s="4">
        <f t="shared" si="12"/>
        <v>0</v>
      </c>
      <c r="G109" s="5">
        <f t="shared" si="13"/>
        <v>0</v>
      </c>
    </row>
    <row r="110" spans="1:7" x14ac:dyDescent="0.25">
      <c r="A110" t="s">
        <v>20</v>
      </c>
      <c r="B110" s="4">
        <v>0</v>
      </c>
      <c r="C110" s="4">
        <v>0</v>
      </c>
      <c r="D110" s="4">
        <v>0</v>
      </c>
      <c r="E110" s="27">
        <v>0</v>
      </c>
      <c r="F110" s="4">
        <f t="shared" si="12"/>
        <v>0</v>
      </c>
      <c r="G110" s="5">
        <f t="shared" si="13"/>
        <v>0</v>
      </c>
    </row>
    <row r="111" spans="1:7" x14ac:dyDescent="0.25">
      <c r="A111" t="s">
        <v>21</v>
      </c>
      <c r="B111" s="4">
        <v>0</v>
      </c>
      <c r="C111" s="4">
        <v>0</v>
      </c>
      <c r="D111" s="4">
        <v>0</v>
      </c>
      <c r="E111" s="27">
        <v>0</v>
      </c>
      <c r="F111" s="4">
        <f t="shared" si="12"/>
        <v>0</v>
      </c>
      <c r="G111" s="5">
        <f t="shared" si="13"/>
        <v>0</v>
      </c>
    </row>
    <row r="112" spans="1:7" x14ac:dyDescent="0.25">
      <c r="A112" t="s">
        <v>22</v>
      </c>
      <c r="B112" s="4">
        <v>0</v>
      </c>
      <c r="C112" s="4">
        <v>0</v>
      </c>
      <c r="D112" s="4">
        <v>0</v>
      </c>
      <c r="E112" s="27">
        <v>0</v>
      </c>
      <c r="F112" s="4">
        <f t="shared" si="12"/>
        <v>0</v>
      </c>
      <c r="G112" s="5">
        <f t="shared" si="13"/>
        <v>0</v>
      </c>
    </row>
    <row r="113" spans="1:7" x14ac:dyDescent="0.25">
      <c r="A113" t="s">
        <v>23</v>
      </c>
      <c r="B113" s="4">
        <v>84</v>
      </c>
      <c r="C113" s="4">
        <v>81</v>
      </c>
      <c r="D113" s="4">
        <v>47</v>
      </c>
      <c r="E113" s="27">
        <v>66</v>
      </c>
      <c r="F113" s="4">
        <f t="shared" si="12"/>
        <v>278</v>
      </c>
      <c r="G113" s="5">
        <f t="shared" si="13"/>
        <v>2.5805253875429313E-2</v>
      </c>
    </row>
    <row r="114" spans="1:7" x14ac:dyDescent="0.25">
      <c r="A114" t="s">
        <v>24</v>
      </c>
      <c r="B114" s="4">
        <v>0</v>
      </c>
      <c r="C114" s="4">
        <v>0</v>
      </c>
      <c r="D114" s="4">
        <v>0</v>
      </c>
      <c r="E114" s="27">
        <v>1</v>
      </c>
      <c r="F114" s="4">
        <f t="shared" si="12"/>
        <v>1</v>
      </c>
      <c r="G114" s="5">
        <f t="shared" si="13"/>
        <v>9.2824654228162995E-5</v>
      </c>
    </row>
    <row r="115" spans="1:7" x14ac:dyDescent="0.25">
      <c r="A115" t="s">
        <v>25</v>
      </c>
      <c r="B115" s="4">
        <v>2</v>
      </c>
      <c r="C115" s="4">
        <v>1</v>
      </c>
      <c r="D115" s="4">
        <v>6</v>
      </c>
      <c r="E115" s="27">
        <v>0</v>
      </c>
      <c r="F115" s="4">
        <f t="shared" si="12"/>
        <v>9</v>
      </c>
      <c r="G115" s="5">
        <f t="shared" si="13"/>
        <v>8.3542188805346695E-4</v>
      </c>
    </row>
    <row r="116" spans="1:7" x14ac:dyDescent="0.25">
      <c r="A116" t="s">
        <v>26</v>
      </c>
      <c r="B116" s="4">
        <v>0</v>
      </c>
      <c r="C116" s="4">
        <v>0</v>
      </c>
      <c r="D116" s="4">
        <v>0</v>
      </c>
      <c r="E116" s="27">
        <v>0</v>
      </c>
      <c r="F116" s="4">
        <f t="shared" si="12"/>
        <v>0</v>
      </c>
      <c r="G116" s="5">
        <f t="shared" si="13"/>
        <v>0</v>
      </c>
    </row>
    <row r="117" spans="1:7" x14ac:dyDescent="0.25">
      <c r="A117" t="s">
        <v>27</v>
      </c>
      <c r="B117" s="4">
        <v>0</v>
      </c>
      <c r="C117" s="4">
        <v>3</v>
      </c>
      <c r="D117" s="4">
        <v>0</v>
      </c>
      <c r="E117" s="27">
        <v>0</v>
      </c>
      <c r="F117" s="4">
        <f t="shared" si="12"/>
        <v>3</v>
      </c>
      <c r="G117" s="5">
        <f t="shared" si="13"/>
        <v>2.7847396268448898E-4</v>
      </c>
    </row>
    <row r="118" spans="1:7" x14ac:dyDescent="0.25">
      <c r="A118" t="s">
        <v>28</v>
      </c>
      <c r="B118" s="4">
        <v>3</v>
      </c>
      <c r="C118" s="4">
        <v>2</v>
      </c>
      <c r="D118" s="4">
        <v>2</v>
      </c>
      <c r="E118" s="27">
        <v>6</v>
      </c>
      <c r="F118" s="4">
        <f t="shared" si="12"/>
        <v>13</v>
      </c>
      <c r="G118" s="5">
        <f t="shared" si="13"/>
        <v>1.2067205049661189E-3</v>
      </c>
    </row>
    <row r="119" spans="1:7" x14ac:dyDescent="0.25">
      <c r="A119" t="s">
        <v>29</v>
      </c>
      <c r="B119" s="4">
        <v>0</v>
      </c>
      <c r="C119" s="4">
        <v>1</v>
      </c>
      <c r="D119" s="4">
        <v>0</v>
      </c>
      <c r="E119" s="27">
        <v>0</v>
      </c>
      <c r="F119" s="4">
        <f t="shared" si="12"/>
        <v>1</v>
      </c>
      <c r="G119" s="5">
        <f t="shared" si="13"/>
        <v>9.2824654228162995E-5</v>
      </c>
    </row>
    <row r="120" spans="1:7" x14ac:dyDescent="0.25">
      <c r="A120" t="s">
        <v>30</v>
      </c>
      <c r="B120" s="4">
        <v>0</v>
      </c>
      <c r="C120" s="4">
        <v>0</v>
      </c>
      <c r="D120" s="4">
        <v>0</v>
      </c>
      <c r="E120" s="27">
        <v>1</v>
      </c>
      <c r="F120" s="4">
        <f t="shared" si="12"/>
        <v>1</v>
      </c>
      <c r="G120" s="5">
        <f t="shared" si="13"/>
        <v>9.2824654228162995E-5</v>
      </c>
    </row>
    <row r="121" spans="1:7" x14ac:dyDescent="0.25">
      <c r="A121" t="s">
        <v>31</v>
      </c>
      <c r="B121" s="4">
        <v>5</v>
      </c>
      <c r="C121" s="4">
        <v>6</v>
      </c>
      <c r="D121" s="4">
        <v>5</v>
      </c>
      <c r="E121" s="27">
        <v>4</v>
      </c>
      <c r="F121" s="4">
        <f t="shared" si="12"/>
        <v>20</v>
      </c>
      <c r="G121" s="5">
        <f t="shared" si="13"/>
        <v>1.8564930845632599E-3</v>
      </c>
    </row>
    <row r="122" spans="1:7" x14ac:dyDescent="0.25">
      <c r="A122" s="6" t="s">
        <v>32</v>
      </c>
      <c r="B122" s="7" t="s">
        <v>2</v>
      </c>
      <c r="C122" s="7" t="s">
        <v>3</v>
      </c>
      <c r="D122" s="7" t="s">
        <v>4</v>
      </c>
      <c r="E122" s="7" t="s">
        <v>5</v>
      </c>
      <c r="F122" s="7" t="s">
        <v>6</v>
      </c>
      <c r="G122" s="7" t="s">
        <v>7</v>
      </c>
    </row>
    <row r="123" spans="1:7" x14ac:dyDescent="0.25">
      <c r="A123" t="s">
        <v>33</v>
      </c>
      <c r="B123" s="4">
        <v>1</v>
      </c>
      <c r="C123" s="4">
        <v>0</v>
      </c>
      <c r="D123" s="4">
        <v>1</v>
      </c>
      <c r="E123" s="4">
        <v>0</v>
      </c>
      <c r="F123" s="4">
        <f t="shared" ref="F123:F134" si="14">SUM(B123:E123)</f>
        <v>2</v>
      </c>
      <c r="G123" s="5">
        <f t="shared" ref="G123:G133" si="15">F123/F$39</f>
        <v>1.8564930845632599E-4</v>
      </c>
    </row>
    <row r="124" spans="1:7" x14ac:dyDescent="0.25">
      <c r="A124" t="s">
        <v>34</v>
      </c>
      <c r="B124" s="4">
        <v>0</v>
      </c>
      <c r="C124" s="4">
        <v>0</v>
      </c>
      <c r="D124" s="4">
        <v>0</v>
      </c>
      <c r="E124" s="4">
        <v>0</v>
      </c>
      <c r="F124" s="4">
        <f t="shared" si="14"/>
        <v>0</v>
      </c>
      <c r="G124" s="5">
        <f t="shared" si="15"/>
        <v>0</v>
      </c>
    </row>
    <row r="125" spans="1:7" x14ac:dyDescent="0.25">
      <c r="A125" t="s">
        <v>35</v>
      </c>
      <c r="B125" s="4">
        <v>98</v>
      </c>
      <c r="C125" s="4">
        <v>141</v>
      </c>
      <c r="D125" s="4">
        <v>143</v>
      </c>
      <c r="E125" s="4">
        <v>101</v>
      </c>
      <c r="F125" s="4">
        <f t="shared" si="14"/>
        <v>483</v>
      </c>
      <c r="G125" s="5">
        <f t="shared" si="15"/>
        <v>4.4834307992202727E-2</v>
      </c>
    </row>
    <row r="126" spans="1:7" x14ac:dyDescent="0.25">
      <c r="A126" t="s">
        <v>36</v>
      </c>
      <c r="B126" s="4">
        <v>67</v>
      </c>
      <c r="C126" s="4">
        <v>82</v>
      </c>
      <c r="D126" s="4">
        <v>72</v>
      </c>
      <c r="E126" s="4">
        <v>73</v>
      </c>
      <c r="F126" s="4">
        <v>60</v>
      </c>
      <c r="G126" s="5">
        <f t="shared" si="15"/>
        <v>5.5694792536897797E-3</v>
      </c>
    </row>
    <row r="127" spans="1:7" x14ac:dyDescent="0.25">
      <c r="A127" t="s">
        <v>37</v>
      </c>
      <c r="B127" s="4">
        <v>0</v>
      </c>
      <c r="C127" s="4">
        <v>0</v>
      </c>
      <c r="D127" s="4">
        <v>0</v>
      </c>
      <c r="E127" s="4">
        <v>0</v>
      </c>
      <c r="F127" s="4">
        <f t="shared" si="14"/>
        <v>0</v>
      </c>
      <c r="G127" s="5">
        <f t="shared" si="15"/>
        <v>0</v>
      </c>
    </row>
    <row r="128" spans="1:7" x14ac:dyDescent="0.25">
      <c r="A128" t="s">
        <v>38</v>
      </c>
      <c r="B128" s="4">
        <v>1</v>
      </c>
      <c r="C128" s="4">
        <v>1</v>
      </c>
      <c r="D128" s="4">
        <v>1</v>
      </c>
      <c r="E128" s="4">
        <v>2</v>
      </c>
      <c r="F128" s="4">
        <f t="shared" si="14"/>
        <v>5</v>
      </c>
      <c r="G128" s="5">
        <f t="shared" si="15"/>
        <v>4.6412327114081497E-4</v>
      </c>
    </row>
    <row r="129" spans="1:7" x14ac:dyDescent="0.25">
      <c r="A129" t="s">
        <v>39</v>
      </c>
      <c r="B129" s="4">
        <v>272</v>
      </c>
      <c r="C129" s="4">
        <v>113</v>
      </c>
      <c r="D129" s="4">
        <v>82</v>
      </c>
      <c r="E129" s="4">
        <v>70</v>
      </c>
      <c r="F129" s="4">
        <f t="shared" si="14"/>
        <v>537</v>
      </c>
      <c r="G129" s="5">
        <f t="shared" si="15"/>
        <v>4.9846839320523528E-2</v>
      </c>
    </row>
    <row r="130" spans="1:7" x14ac:dyDescent="0.25">
      <c r="A130" t="s">
        <v>40</v>
      </c>
      <c r="B130" s="4">
        <v>0</v>
      </c>
      <c r="C130" s="4">
        <v>0</v>
      </c>
      <c r="D130" s="4">
        <v>0</v>
      </c>
      <c r="E130" s="4">
        <v>0</v>
      </c>
      <c r="F130" s="4">
        <f t="shared" si="14"/>
        <v>0</v>
      </c>
      <c r="G130" s="5">
        <f t="shared" si="15"/>
        <v>0</v>
      </c>
    </row>
    <row r="131" spans="1:7" x14ac:dyDescent="0.25">
      <c r="A131" t="s">
        <v>41</v>
      </c>
      <c r="B131" s="4">
        <v>0</v>
      </c>
      <c r="C131" s="4">
        <v>0</v>
      </c>
      <c r="D131" s="4">
        <v>0</v>
      </c>
      <c r="E131" s="4">
        <v>0</v>
      </c>
      <c r="F131" s="4">
        <f t="shared" si="14"/>
        <v>0</v>
      </c>
      <c r="G131" s="5">
        <f t="shared" si="15"/>
        <v>0</v>
      </c>
    </row>
    <row r="132" spans="1:7" x14ac:dyDescent="0.25">
      <c r="A132" t="s">
        <v>42</v>
      </c>
      <c r="B132" s="4">
        <v>45</v>
      </c>
      <c r="C132" s="4">
        <v>104</v>
      </c>
      <c r="D132" s="4">
        <v>139</v>
      </c>
      <c r="E132" s="4">
        <v>99</v>
      </c>
      <c r="F132" s="4">
        <f t="shared" si="14"/>
        <v>387</v>
      </c>
      <c r="G132" s="5">
        <f t="shared" si="15"/>
        <v>3.5923141186299079E-2</v>
      </c>
    </row>
    <row r="133" spans="1:7" x14ac:dyDescent="0.25">
      <c r="A133" t="s">
        <v>43</v>
      </c>
      <c r="B133" s="4">
        <v>75</v>
      </c>
      <c r="C133" s="4">
        <v>133</v>
      </c>
      <c r="D133" s="4">
        <v>134</v>
      </c>
      <c r="E133" s="4">
        <v>94</v>
      </c>
      <c r="F133" s="4">
        <f t="shared" si="14"/>
        <v>436</v>
      </c>
      <c r="G133" s="5">
        <f t="shared" si="15"/>
        <v>4.0471549243479066E-2</v>
      </c>
    </row>
    <row r="134" spans="1:7" x14ac:dyDescent="0.25">
      <c r="A134" s="8" t="s">
        <v>6</v>
      </c>
      <c r="B134" s="9">
        <f>SUM(B98:B121,B123:B133)</f>
        <v>708</v>
      </c>
      <c r="C134" s="9">
        <f>SUM(C98:C121,C123:C133)</f>
        <v>738</v>
      </c>
      <c r="D134" s="9">
        <f>SUM(D98:D121,D123:D133)</f>
        <v>714</v>
      </c>
      <c r="E134" s="9">
        <f>SUM(E98:E121,E123:E133)</f>
        <v>569</v>
      </c>
      <c r="F134" s="9">
        <f t="shared" si="14"/>
        <v>2729</v>
      </c>
      <c r="G134" s="10">
        <f>SUBTOTAL(109,G98:G121,G123:G133)</f>
        <v>0.23159751229926667</v>
      </c>
    </row>
    <row r="136" spans="1:7" x14ac:dyDescent="0.25">
      <c r="A136" s="28" t="s">
        <v>46</v>
      </c>
      <c r="B136" s="29"/>
      <c r="C136" s="29"/>
      <c r="D136" s="29"/>
      <c r="E136" s="29"/>
      <c r="F136" s="29"/>
      <c r="G136" s="29"/>
    </row>
    <row r="137" spans="1:7" x14ac:dyDescent="0.25">
      <c r="A137" s="1" t="s">
        <v>47</v>
      </c>
      <c r="B137" s="2" t="s">
        <v>2</v>
      </c>
      <c r="C137" s="2" t="s">
        <v>3</v>
      </c>
      <c r="D137" s="2" t="s">
        <v>4</v>
      </c>
      <c r="E137" s="2" t="s">
        <v>5</v>
      </c>
      <c r="F137" s="2" t="s">
        <v>6</v>
      </c>
      <c r="G137" s="3" t="s">
        <v>7</v>
      </c>
    </row>
    <row r="138" spans="1:7" x14ac:dyDescent="0.25">
      <c r="A138" t="s">
        <v>48</v>
      </c>
      <c r="B138" s="4">
        <v>362</v>
      </c>
      <c r="C138" s="4">
        <v>401</v>
      </c>
      <c r="D138" s="4">
        <v>393</v>
      </c>
      <c r="E138" s="4">
        <v>299</v>
      </c>
      <c r="F138" s="4">
        <f>SUM(B138:E138)</f>
        <v>1455</v>
      </c>
      <c r="G138" s="5">
        <v>0.59799999999999998</v>
      </c>
    </row>
    <row r="139" spans="1:7" x14ac:dyDescent="0.25">
      <c r="A139" t="s">
        <v>49</v>
      </c>
      <c r="B139" s="4">
        <v>284</v>
      </c>
      <c r="C139" s="4">
        <v>247</v>
      </c>
      <c r="D139" s="4">
        <v>237</v>
      </c>
      <c r="E139" s="4">
        <v>208</v>
      </c>
      <c r="F139" s="4">
        <f t="shared" ref="F139:F140" si="16">SUM(B139:E139)</f>
        <v>976</v>
      </c>
      <c r="G139" s="5">
        <v>0.40100000000000002</v>
      </c>
    </row>
    <row r="140" spans="1:7" x14ac:dyDescent="0.25">
      <c r="A140" t="s">
        <v>50</v>
      </c>
      <c r="B140" s="4">
        <v>0</v>
      </c>
      <c r="C140" s="4">
        <v>0</v>
      </c>
      <c r="D140" s="4">
        <v>0</v>
      </c>
      <c r="E140" s="4">
        <v>1</v>
      </c>
      <c r="F140" s="4">
        <f t="shared" si="16"/>
        <v>1</v>
      </c>
      <c r="G140" s="5">
        <v>0</v>
      </c>
    </row>
    <row r="141" spans="1:7" x14ac:dyDescent="0.25">
      <c r="A141" s="8" t="s">
        <v>6</v>
      </c>
      <c r="B141" s="9">
        <f>SUM(B138:B140)</f>
        <v>646</v>
      </c>
      <c r="C141" s="9">
        <f t="shared" ref="C141:F141" si="17">SUM(C138:C140)</f>
        <v>648</v>
      </c>
      <c r="D141" s="9">
        <f t="shared" si="17"/>
        <v>630</v>
      </c>
      <c r="E141" s="9">
        <f t="shared" si="17"/>
        <v>508</v>
      </c>
      <c r="F141" s="9">
        <f t="shared" si="17"/>
        <v>2432</v>
      </c>
      <c r="G141" s="10">
        <v>1</v>
      </c>
    </row>
    <row r="142" spans="1:7" x14ac:dyDescent="0.25">
      <c r="A142" s="11"/>
      <c r="B142" s="12"/>
      <c r="C142" s="12"/>
      <c r="D142" s="12"/>
      <c r="E142" s="12"/>
      <c r="F142" s="12"/>
      <c r="G142" s="13"/>
    </row>
    <row r="143" spans="1:7" x14ac:dyDescent="0.25">
      <c r="A143" s="28" t="s">
        <v>51</v>
      </c>
      <c r="B143" s="29"/>
      <c r="C143" s="29"/>
      <c r="D143" s="29"/>
      <c r="E143" s="29"/>
      <c r="F143" s="29"/>
      <c r="G143" s="29"/>
    </row>
    <row r="144" spans="1:7" x14ac:dyDescent="0.25">
      <c r="A144" s="1" t="s">
        <v>47</v>
      </c>
      <c r="B144" s="2" t="s">
        <v>2</v>
      </c>
      <c r="C144" s="2" t="s">
        <v>3</v>
      </c>
      <c r="D144" s="2" t="s">
        <v>4</v>
      </c>
      <c r="E144" s="2" t="s">
        <v>5</v>
      </c>
      <c r="F144" s="2" t="s">
        <v>6</v>
      </c>
      <c r="G144" s="3" t="s">
        <v>7</v>
      </c>
    </row>
    <row r="145" spans="1:7" x14ac:dyDescent="0.25">
      <c r="A145" t="s">
        <v>48</v>
      </c>
      <c r="B145" s="4">
        <v>13</v>
      </c>
      <c r="C145" s="4">
        <v>12</v>
      </c>
      <c r="D145" s="4">
        <v>11</v>
      </c>
      <c r="E145" s="4">
        <v>4</v>
      </c>
      <c r="F145" s="4">
        <f>SUM(B145:E145)</f>
        <v>40</v>
      </c>
      <c r="G145" s="5">
        <v>0.58799999999999997</v>
      </c>
    </row>
    <row r="146" spans="1:7" x14ac:dyDescent="0.25">
      <c r="A146" t="s">
        <v>49</v>
      </c>
      <c r="B146" s="4">
        <v>5</v>
      </c>
      <c r="C146" s="4">
        <v>7</v>
      </c>
      <c r="D146" s="4">
        <v>10</v>
      </c>
      <c r="E146" s="4">
        <v>6</v>
      </c>
      <c r="F146" s="4">
        <f t="shared" ref="F146:F147" si="18">SUM(B146:E146)</f>
        <v>28</v>
      </c>
      <c r="G146" s="5">
        <v>0.41199999999999998</v>
      </c>
    </row>
    <row r="147" spans="1:7" x14ac:dyDescent="0.25">
      <c r="A147" t="s">
        <v>50</v>
      </c>
      <c r="B147" s="4">
        <v>0</v>
      </c>
      <c r="C147" s="4">
        <v>0</v>
      </c>
      <c r="D147" s="4">
        <v>0</v>
      </c>
      <c r="E147" s="4">
        <v>0</v>
      </c>
      <c r="F147" s="4">
        <f t="shared" si="18"/>
        <v>0</v>
      </c>
      <c r="G147" s="5">
        <v>0</v>
      </c>
    </row>
    <row r="148" spans="1:7" x14ac:dyDescent="0.25">
      <c r="A148" s="8" t="s">
        <v>6</v>
      </c>
      <c r="B148" s="9">
        <f>SUM(B145:B147)</f>
        <v>18</v>
      </c>
      <c r="C148" s="9">
        <f t="shared" ref="C148:F148" si="19">SUM(C145:C147)</f>
        <v>19</v>
      </c>
      <c r="D148" s="9">
        <f t="shared" si="19"/>
        <v>21</v>
      </c>
      <c r="E148" s="9">
        <f t="shared" si="19"/>
        <v>10</v>
      </c>
      <c r="F148" s="9">
        <f t="shared" si="19"/>
        <v>68</v>
      </c>
      <c r="G148" s="10">
        <f>SUBTOTAL(109,G145:G147)</f>
        <v>1</v>
      </c>
    </row>
    <row r="150" spans="1:7" x14ac:dyDescent="0.25">
      <c r="A150" s="28" t="s">
        <v>46</v>
      </c>
      <c r="B150" s="29"/>
      <c r="C150" s="29"/>
      <c r="D150" s="29"/>
      <c r="E150" s="29"/>
      <c r="F150" s="29"/>
      <c r="G150" s="29"/>
    </row>
    <row r="151" spans="1:7" x14ac:dyDescent="0.25">
      <c r="A151" s="1" t="s">
        <v>52</v>
      </c>
      <c r="B151" s="2" t="s">
        <v>2</v>
      </c>
      <c r="C151" s="2" t="s">
        <v>3</v>
      </c>
      <c r="D151" s="2" t="s">
        <v>4</v>
      </c>
      <c r="E151" s="2" t="s">
        <v>5</v>
      </c>
      <c r="F151" s="2" t="s">
        <v>6</v>
      </c>
      <c r="G151" s="3" t="s">
        <v>7</v>
      </c>
    </row>
    <row r="152" spans="1:7" x14ac:dyDescent="0.25">
      <c r="A152" t="s">
        <v>53</v>
      </c>
      <c r="B152" s="4">
        <v>21</v>
      </c>
      <c r="C152" s="4">
        <v>13</v>
      </c>
      <c r="D152" s="4">
        <v>17</v>
      </c>
      <c r="E152" s="4">
        <v>9</v>
      </c>
      <c r="F152" s="4">
        <f>SUM(B152:E152)</f>
        <v>60</v>
      </c>
      <c r="G152" s="5">
        <v>2.5000000000000001E-2</v>
      </c>
    </row>
    <row r="153" spans="1:7" x14ac:dyDescent="0.25">
      <c r="A153" t="s">
        <v>54</v>
      </c>
      <c r="B153" s="4">
        <v>160</v>
      </c>
      <c r="C153" s="4">
        <v>247</v>
      </c>
      <c r="D153" s="4">
        <v>201</v>
      </c>
      <c r="E153" s="4">
        <v>143</v>
      </c>
      <c r="F153" s="4">
        <f t="shared" ref="F153:F156" si="20">SUM(B153:E153)</f>
        <v>751</v>
      </c>
      <c r="G153" s="5">
        <v>0.309</v>
      </c>
    </row>
    <row r="154" spans="1:7" x14ac:dyDescent="0.25">
      <c r="A154" t="s">
        <v>55</v>
      </c>
      <c r="B154" s="4">
        <v>3</v>
      </c>
      <c r="C154" s="4">
        <v>5</v>
      </c>
      <c r="D154" s="4">
        <v>0</v>
      </c>
      <c r="E154" s="4">
        <v>2</v>
      </c>
      <c r="F154" s="4">
        <f t="shared" si="20"/>
        <v>10</v>
      </c>
      <c r="G154" s="5">
        <v>4.0000000000000001E-3</v>
      </c>
    </row>
    <row r="155" spans="1:7" x14ac:dyDescent="0.25">
      <c r="A155" t="s">
        <v>56</v>
      </c>
      <c r="B155" s="4">
        <v>20</v>
      </c>
      <c r="C155" s="4">
        <v>13</v>
      </c>
      <c r="D155" s="4">
        <v>11</v>
      </c>
      <c r="E155" s="4">
        <v>20</v>
      </c>
      <c r="F155" s="4">
        <f t="shared" si="20"/>
        <v>64</v>
      </c>
      <c r="G155" s="5">
        <v>2.5999999999999999E-2</v>
      </c>
    </row>
    <row r="156" spans="1:7" x14ac:dyDescent="0.25">
      <c r="A156" t="s">
        <v>57</v>
      </c>
      <c r="B156" s="4">
        <v>442</v>
      </c>
      <c r="C156" s="4">
        <v>370</v>
      </c>
      <c r="D156" s="4">
        <v>401</v>
      </c>
      <c r="E156" s="4">
        <v>334</v>
      </c>
      <c r="F156" s="4">
        <f t="shared" si="20"/>
        <v>1547</v>
      </c>
      <c r="G156" s="5">
        <v>0.63600000000000001</v>
      </c>
    </row>
    <row r="157" spans="1:7" x14ac:dyDescent="0.25">
      <c r="A157" s="14" t="s">
        <v>6</v>
      </c>
      <c r="B157" s="15">
        <f>SUM(B152:B156)</f>
        <v>646</v>
      </c>
      <c r="C157" s="15">
        <f>SUM(C152:C156)</f>
        <v>648</v>
      </c>
      <c r="D157" s="15">
        <f>SUM(D152:D156)</f>
        <v>630</v>
      </c>
      <c r="E157" s="15">
        <f>SUM(E152:E156)</f>
        <v>508</v>
      </c>
      <c r="F157" s="15">
        <f>SUM(F152:F156)</f>
        <v>2432</v>
      </c>
      <c r="G157" s="16">
        <f>SUBTOTAL(109,G152:G156)</f>
        <v>1</v>
      </c>
    </row>
    <row r="158" spans="1:7" x14ac:dyDescent="0.25">
      <c r="A158" s="11" t="s">
        <v>58</v>
      </c>
      <c r="B158" s="12">
        <v>45</v>
      </c>
      <c r="C158" s="12">
        <v>55</v>
      </c>
      <c r="D158" s="12">
        <v>74</v>
      </c>
      <c r="E158" s="12">
        <v>57</v>
      </c>
      <c r="F158" s="12">
        <v>231</v>
      </c>
      <c r="G158" s="17">
        <v>9.5000000000000001E-2</v>
      </c>
    </row>
    <row r="160" spans="1:7" x14ac:dyDescent="0.25">
      <c r="A160" s="28" t="s">
        <v>51</v>
      </c>
      <c r="B160" s="29"/>
      <c r="C160" s="29"/>
      <c r="D160" s="29"/>
      <c r="E160" s="29"/>
      <c r="F160" s="29"/>
      <c r="G160" s="29"/>
    </row>
    <row r="161" spans="1:7" x14ac:dyDescent="0.25">
      <c r="A161" s="1" t="s">
        <v>52</v>
      </c>
      <c r="B161" s="2" t="s">
        <v>2</v>
      </c>
      <c r="C161" s="2" t="s">
        <v>3</v>
      </c>
      <c r="D161" s="2" t="s">
        <v>4</v>
      </c>
      <c r="E161" s="2" t="s">
        <v>5</v>
      </c>
      <c r="F161" s="2" t="s">
        <v>6</v>
      </c>
      <c r="G161" s="3" t="s">
        <v>7</v>
      </c>
    </row>
    <row r="162" spans="1:7" x14ac:dyDescent="0.25">
      <c r="A162" t="s">
        <v>53</v>
      </c>
      <c r="B162" s="4">
        <v>0</v>
      </c>
      <c r="C162" s="4">
        <v>0</v>
      </c>
      <c r="D162" s="4">
        <v>0</v>
      </c>
      <c r="E162" s="4">
        <v>0</v>
      </c>
      <c r="F162" s="4">
        <f>SUM(B162:E162)</f>
        <v>0</v>
      </c>
      <c r="G162" s="5">
        <v>0</v>
      </c>
    </row>
    <row r="163" spans="1:7" x14ac:dyDescent="0.25">
      <c r="A163" t="s">
        <v>54</v>
      </c>
      <c r="B163" s="4">
        <v>8</v>
      </c>
      <c r="C163" s="4">
        <v>13</v>
      </c>
      <c r="D163" s="4">
        <v>15</v>
      </c>
      <c r="E163" s="4">
        <v>4</v>
      </c>
      <c r="F163" s="4">
        <f t="shared" ref="F163:F166" si="21">SUM(B163:E163)</f>
        <v>40</v>
      </c>
      <c r="G163" s="5">
        <v>0.58799999999999997</v>
      </c>
    </row>
    <row r="164" spans="1:7" x14ac:dyDescent="0.25">
      <c r="A164" t="s">
        <v>55</v>
      </c>
      <c r="B164" s="4">
        <v>0</v>
      </c>
      <c r="C164" s="4">
        <v>0</v>
      </c>
      <c r="D164" s="4">
        <v>0</v>
      </c>
      <c r="E164" s="4">
        <v>0</v>
      </c>
      <c r="F164" s="4">
        <f t="shared" si="21"/>
        <v>0</v>
      </c>
      <c r="G164" s="5">
        <v>0</v>
      </c>
    </row>
    <row r="165" spans="1:7" x14ac:dyDescent="0.25">
      <c r="A165" t="s">
        <v>56</v>
      </c>
      <c r="B165" s="4">
        <v>1</v>
      </c>
      <c r="C165" s="4">
        <v>1</v>
      </c>
      <c r="D165" s="4">
        <v>0</v>
      </c>
      <c r="E165" s="4">
        <v>0</v>
      </c>
      <c r="F165" s="4">
        <f t="shared" si="21"/>
        <v>2</v>
      </c>
      <c r="G165" s="5">
        <v>2.9000000000000001E-2</v>
      </c>
    </row>
    <row r="166" spans="1:7" x14ac:dyDescent="0.25">
      <c r="A166" t="s">
        <v>57</v>
      </c>
      <c r="B166" s="4">
        <v>9</v>
      </c>
      <c r="C166" s="4">
        <v>5</v>
      </c>
      <c r="D166" s="4">
        <v>6</v>
      </c>
      <c r="E166" s="4">
        <v>6</v>
      </c>
      <c r="F166" s="4">
        <f t="shared" si="21"/>
        <v>26</v>
      </c>
      <c r="G166" s="5">
        <v>0.38200000000000001</v>
      </c>
    </row>
    <row r="167" spans="1:7" x14ac:dyDescent="0.25">
      <c r="A167" s="14" t="s">
        <v>6</v>
      </c>
      <c r="B167" s="15">
        <f>SUM(B162:B166)</f>
        <v>18</v>
      </c>
      <c r="C167" s="15">
        <f>SUM(C162:C166)</f>
        <v>19</v>
      </c>
      <c r="D167" s="15">
        <f>SUM(D162:D166)</f>
        <v>21</v>
      </c>
      <c r="E167" s="15">
        <f>SUM(E162:E166)</f>
        <v>10</v>
      </c>
      <c r="F167" s="15">
        <f>SUM(F162:F166)</f>
        <v>68</v>
      </c>
      <c r="G167" s="16">
        <v>1</v>
      </c>
    </row>
    <row r="168" spans="1:7" x14ac:dyDescent="0.25">
      <c r="A168" s="11" t="s">
        <v>58</v>
      </c>
      <c r="B168" s="12">
        <v>4</v>
      </c>
      <c r="C168" s="12">
        <v>1</v>
      </c>
      <c r="D168" s="12">
        <v>1</v>
      </c>
      <c r="E168" s="12">
        <v>4</v>
      </c>
      <c r="F168" s="12">
        <v>10</v>
      </c>
      <c r="G168" s="17">
        <v>0.14699999999999999</v>
      </c>
    </row>
    <row r="170" spans="1:7" x14ac:dyDescent="0.25">
      <c r="A170" s="30" t="s">
        <v>46</v>
      </c>
      <c r="B170" s="30"/>
      <c r="C170" s="30"/>
      <c r="D170" s="30"/>
      <c r="E170" s="30"/>
      <c r="F170" s="30"/>
    </row>
    <row r="171" spans="1:7" x14ac:dyDescent="0.25">
      <c r="A171" s="19" t="s">
        <v>59</v>
      </c>
      <c r="B171" s="2" t="s">
        <v>2</v>
      </c>
      <c r="C171" s="2" t="s">
        <v>3</v>
      </c>
      <c r="D171" s="2" t="s">
        <v>4</v>
      </c>
      <c r="E171" s="2" t="s">
        <v>5</v>
      </c>
      <c r="F171" s="2" t="s">
        <v>6</v>
      </c>
    </row>
    <row r="172" spans="1:7" x14ac:dyDescent="0.25">
      <c r="A172" t="s">
        <v>60</v>
      </c>
      <c r="B172" s="4">
        <v>646</v>
      </c>
      <c r="C172" s="4">
        <v>648</v>
      </c>
      <c r="D172" s="4">
        <v>630</v>
      </c>
      <c r="E172" s="4">
        <v>508</v>
      </c>
      <c r="F172" s="4">
        <f>SUM(B172:E172)</f>
        <v>2432</v>
      </c>
    </row>
    <row r="173" spans="1:7" x14ac:dyDescent="0.25">
      <c r="A173" t="s">
        <v>61</v>
      </c>
      <c r="B173" s="4">
        <v>621</v>
      </c>
      <c r="C173" s="4">
        <v>600</v>
      </c>
      <c r="D173" s="4">
        <v>581</v>
      </c>
      <c r="E173" s="4">
        <v>485</v>
      </c>
      <c r="F173" s="4">
        <f t="shared" ref="F173:F176" si="22">SUM(B173:E173)</f>
        <v>2287</v>
      </c>
    </row>
    <row r="174" spans="1:7" x14ac:dyDescent="0.25">
      <c r="A174" t="s">
        <v>62</v>
      </c>
      <c r="B174" s="4">
        <v>24</v>
      </c>
      <c r="C174" s="4">
        <v>34</v>
      </c>
      <c r="D174" s="4">
        <v>33</v>
      </c>
      <c r="E174" s="4">
        <v>23</v>
      </c>
      <c r="F174" s="4">
        <f t="shared" si="22"/>
        <v>114</v>
      </c>
    </row>
    <row r="175" spans="1:7" x14ac:dyDescent="0.25">
      <c r="A175" t="s">
        <v>63</v>
      </c>
      <c r="B175" s="20">
        <f>B174/B173</f>
        <v>3.864734299516908E-2</v>
      </c>
      <c r="C175" s="20">
        <f>C174/C173</f>
        <v>5.6666666666666664E-2</v>
      </c>
      <c r="D175" s="20">
        <f>D174/D173</f>
        <v>5.6798623063683308E-2</v>
      </c>
      <c r="E175" s="21">
        <v>0.05</v>
      </c>
      <c r="F175" s="20">
        <f t="shared" si="22"/>
        <v>0.20211263272551905</v>
      </c>
    </row>
    <row r="176" spans="1:7" x14ac:dyDescent="0.25">
      <c r="A176" t="s">
        <v>64</v>
      </c>
      <c r="B176" s="4">
        <v>79</v>
      </c>
      <c r="C176" s="4">
        <v>116</v>
      </c>
      <c r="D176" s="4">
        <v>102</v>
      </c>
      <c r="E176" s="4">
        <v>104</v>
      </c>
      <c r="F176" s="4">
        <f t="shared" si="22"/>
        <v>401</v>
      </c>
    </row>
    <row r="177" spans="1:6" x14ac:dyDescent="0.25">
      <c r="A177" s="1" t="s">
        <v>65</v>
      </c>
      <c r="B177" s="22">
        <f>B176/B172</f>
        <v>0.12229102167182662</v>
      </c>
      <c r="C177" s="22">
        <f>C176/C172</f>
        <v>0.17901234567901234</v>
      </c>
      <c r="D177" s="22">
        <f>D176/D172</f>
        <v>0.16190476190476191</v>
      </c>
      <c r="E177" s="23">
        <v>0.2</v>
      </c>
      <c r="F177" s="22">
        <f>F176/F172</f>
        <v>0.16488486842105263</v>
      </c>
    </row>
    <row r="178" spans="1:6" x14ac:dyDescent="0.25">
      <c r="B178" s="24"/>
      <c r="C178" s="4"/>
      <c r="D178" s="4"/>
      <c r="E178" s="4"/>
      <c r="F178" s="24"/>
    </row>
    <row r="179" spans="1:6" x14ac:dyDescent="0.25">
      <c r="A179" s="30" t="s">
        <v>51</v>
      </c>
      <c r="B179" s="30"/>
      <c r="C179" s="30"/>
      <c r="D179" s="30"/>
      <c r="E179" s="30"/>
      <c r="F179" s="30"/>
    </row>
    <row r="180" spans="1:6" x14ac:dyDescent="0.25">
      <c r="A180" s="19" t="s">
        <v>59</v>
      </c>
      <c r="B180" s="2" t="s">
        <v>2</v>
      </c>
      <c r="C180" s="2" t="s">
        <v>3</v>
      </c>
      <c r="D180" s="2" t="s">
        <v>4</v>
      </c>
      <c r="E180" s="2" t="s">
        <v>5</v>
      </c>
      <c r="F180" s="2" t="s">
        <v>6</v>
      </c>
    </row>
    <row r="181" spans="1:6" x14ac:dyDescent="0.25">
      <c r="A181" t="s">
        <v>60</v>
      </c>
      <c r="B181" s="4">
        <v>18</v>
      </c>
      <c r="C181" s="4">
        <v>19</v>
      </c>
      <c r="D181" s="4">
        <v>21</v>
      </c>
      <c r="E181" s="4">
        <v>10</v>
      </c>
      <c r="F181" s="4">
        <f>SUM(B181:E181)</f>
        <v>68</v>
      </c>
    </row>
    <row r="182" spans="1:6" x14ac:dyDescent="0.25">
      <c r="A182" t="s">
        <v>61</v>
      </c>
      <c r="B182" s="4">
        <v>17</v>
      </c>
      <c r="C182" s="4">
        <v>17</v>
      </c>
      <c r="D182" s="4">
        <v>21</v>
      </c>
      <c r="E182" s="4">
        <v>10</v>
      </c>
      <c r="F182" s="4">
        <f t="shared" ref="F182:F185" si="23">SUM(B182:E182)</f>
        <v>65</v>
      </c>
    </row>
    <row r="183" spans="1:6" x14ac:dyDescent="0.25">
      <c r="A183" t="s">
        <v>62</v>
      </c>
      <c r="B183" s="4">
        <v>1</v>
      </c>
      <c r="C183" s="4">
        <v>2</v>
      </c>
      <c r="D183" s="4">
        <v>0</v>
      </c>
      <c r="E183" s="4">
        <v>0</v>
      </c>
      <c r="F183" s="4">
        <f t="shared" si="23"/>
        <v>3</v>
      </c>
    </row>
    <row r="184" spans="1:6" x14ac:dyDescent="0.25">
      <c r="A184" t="s">
        <v>63</v>
      </c>
      <c r="B184" s="20">
        <f>B183/B182</f>
        <v>5.8823529411764705E-2</v>
      </c>
      <c r="C184" s="20">
        <f>C183/C182</f>
        <v>0.11764705882352941</v>
      </c>
      <c r="D184" s="20">
        <f>D183/D182</f>
        <v>0</v>
      </c>
      <c r="E184" s="21">
        <v>0</v>
      </c>
      <c r="F184" s="20">
        <f t="shared" si="23"/>
        <v>0.1764705882352941</v>
      </c>
    </row>
    <row r="185" spans="1:6" x14ac:dyDescent="0.25">
      <c r="A185" t="s">
        <v>64</v>
      </c>
      <c r="B185" s="4">
        <v>2</v>
      </c>
      <c r="C185" s="4">
        <v>4</v>
      </c>
      <c r="D185" s="4">
        <v>0</v>
      </c>
      <c r="E185" s="4">
        <v>0</v>
      </c>
      <c r="F185" s="4">
        <f t="shared" si="23"/>
        <v>6</v>
      </c>
    </row>
    <row r="186" spans="1:6" x14ac:dyDescent="0.25">
      <c r="A186" s="1" t="s">
        <v>65</v>
      </c>
      <c r="B186" s="22">
        <f>B185/B181</f>
        <v>0.1111111111111111</v>
      </c>
      <c r="C186" s="22">
        <f>C185/C181</f>
        <v>0.21052631578947367</v>
      </c>
      <c r="D186" s="22">
        <f>D185/D181</f>
        <v>0</v>
      </c>
      <c r="E186" s="23">
        <v>0</v>
      </c>
      <c r="F186" s="22">
        <f>F185/F181</f>
        <v>8.8235294117647065E-2</v>
      </c>
    </row>
  </sheetData>
  <mergeCells count="19">
    <mergeCell ref="A76:F76"/>
    <mergeCell ref="A1:G1"/>
    <mergeCell ref="A40:G40"/>
    <mergeCell ref="A41:G41"/>
    <mergeCell ref="A42:G42"/>
    <mergeCell ref="A49:G49"/>
    <mergeCell ref="A55:G55"/>
    <mergeCell ref="A56:G56"/>
    <mergeCell ref="A65:G65"/>
    <mergeCell ref="A66:G66"/>
    <mergeCell ref="A160:G160"/>
    <mergeCell ref="A170:F170"/>
    <mergeCell ref="A179:F179"/>
    <mergeCell ref="A85:F85"/>
    <mergeCell ref="A94:G94"/>
    <mergeCell ref="A96:G96"/>
    <mergeCell ref="A136:G136"/>
    <mergeCell ref="A143:G143"/>
    <mergeCell ref="A150:G150"/>
  </mergeCells>
  <pageMargins left="0.7" right="0.7" top="0.75" bottom="0.75" header="0.3" footer="0.3"/>
  <pageSetup orientation="portrait" r:id="rId1"/>
  <rowBreaks count="2" manualBreakCount="2">
    <brk id="83" max="16383" man="1"/>
    <brk id="121" max="16383" man="1"/>
  </rowBreaks>
  <tableParts count="14">
    <tablePart r:id="rId2"/>
    <tablePart r:id="rId3"/>
    <tablePart r:id="rId4"/>
    <tablePart r:id="rId5"/>
    <tablePart r:id="rId6"/>
    <tablePart r:id="rId7"/>
    <tablePart r:id="rId8"/>
    <tablePart r:id="rId9"/>
    <tablePart r:id="rId10"/>
    <tablePart r:id="rId11"/>
    <tablePart r:id="rId12"/>
    <tablePart r:id="rId13"/>
    <tablePart r:id="rId14"/>
    <tablePart r:id="rId15"/>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Arrests</vt:lpstr>
      <vt:lpstr>Arrests!Print_Area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Cains, Alyssa</dc:creator>
  <cp:keywords/>
  <dc:description/>
  <cp:lastModifiedBy>Cains, Alyssa</cp:lastModifiedBy>
  <cp:revision/>
  <cp:lastPrinted>2026-04-06T14:16:30Z</cp:lastPrinted>
  <dcterms:created xsi:type="dcterms:W3CDTF">2026-04-06T14:07:00Z</dcterms:created>
  <dcterms:modified xsi:type="dcterms:W3CDTF">2026-04-06T14:16:35Z</dcterms:modified>
  <cp:category/>
  <cp:contentStatus/>
</cp:coreProperties>
</file>