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mc:AlternateContent xmlns:mc="http://schemas.openxmlformats.org/markup-compatibility/2006">
    <mc:Choice Requires="x15">
      <x15ac:absPath xmlns:x15ac="http://schemas.microsoft.com/office/spreadsheetml/2010/11/ac" url="C:\Users\pdaac\Desktop\"/>
    </mc:Choice>
  </mc:AlternateContent>
  <xr:revisionPtr revIDLastSave="0" documentId="8_{43CEB11E-89DF-409D-8FBF-7A1926F42A85}" xr6:coauthVersionLast="47" xr6:coauthVersionMax="47" xr10:uidLastSave="{00000000-0000-0000-0000-000000000000}"/>
  <bookViews>
    <workbookView xWindow="-120" yWindow="-120" windowWidth="29040" windowHeight="15720" xr2:uid="{00000000-000D-0000-FFFF-FFFF00000000}"/>
  </bookViews>
  <sheets>
    <sheet name="IBR"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5" i="1" l="1"/>
  <c r="D85" i="1"/>
  <c r="C85" i="1"/>
  <c r="B85" i="1"/>
  <c r="F84" i="1"/>
  <c r="F83" i="1"/>
  <c r="F82" i="1"/>
  <c r="F81" i="1"/>
  <c r="F80" i="1"/>
  <c r="F79" i="1"/>
  <c r="F78" i="1"/>
  <c r="F74" i="1"/>
  <c r="E73" i="1"/>
  <c r="D73" i="1"/>
  <c r="C73" i="1"/>
  <c r="F72" i="1"/>
  <c r="B71" i="1"/>
  <c r="F70" i="1"/>
  <c r="F69" i="1"/>
  <c r="F68" i="1"/>
  <c r="E65" i="1"/>
  <c r="D65" i="1"/>
  <c r="C65" i="1"/>
  <c r="B65" i="1"/>
  <c r="F64" i="1"/>
  <c r="F63" i="1"/>
  <c r="F62" i="1"/>
  <c r="F58" i="1"/>
  <c r="E57" i="1"/>
  <c r="D57" i="1"/>
  <c r="C57" i="1"/>
  <c r="F56" i="1"/>
  <c r="B55" i="1"/>
  <c r="F54" i="1"/>
  <c r="F53" i="1"/>
  <c r="F52" i="1"/>
  <c r="E49" i="1"/>
  <c r="D49" i="1"/>
  <c r="C49" i="1"/>
  <c r="B49" i="1"/>
  <c r="F48" i="1"/>
  <c r="F47" i="1"/>
  <c r="F46" i="1"/>
  <c r="E42" i="1"/>
  <c r="D42" i="1"/>
  <c r="C42" i="1"/>
  <c r="B42" i="1"/>
  <c r="F41" i="1"/>
  <c r="F40" i="1"/>
  <c r="F39" i="1"/>
  <c r="F38" i="1"/>
  <c r="F37" i="1"/>
  <c r="F36" i="1"/>
  <c r="F35" i="1"/>
  <c r="F34" i="1"/>
  <c r="F33" i="1"/>
  <c r="F32" i="1"/>
  <c r="F31" i="1"/>
  <c r="F29" i="1"/>
  <c r="F28" i="1"/>
  <c r="F27" i="1"/>
  <c r="F26" i="1"/>
  <c r="F25" i="1"/>
  <c r="F24" i="1"/>
  <c r="F23" i="1"/>
  <c r="F22" i="1"/>
  <c r="F21" i="1"/>
  <c r="F20" i="1"/>
  <c r="F19" i="1"/>
  <c r="F18" i="1"/>
  <c r="F17" i="1"/>
  <c r="F16" i="1"/>
  <c r="F15" i="1"/>
  <c r="F14" i="1"/>
  <c r="F13" i="1"/>
  <c r="F12" i="1"/>
  <c r="F11" i="1"/>
  <c r="F10" i="1"/>
  <c r="F9" i="1"/>
  <c r="F8" i="1"/>
  <c r="F7" i="1"/>
  <c r="F6" i="1"/>
  <c r="F5" i="1"/>
  <c r="F42" i="1" l="1"/>
  <c r="G42" i="1" s="1"/>
  <c r="G5" i="1"/>
  <c r="G6" i="1"/>
  <c r="G7" i="1"/>
  <c r="G8" i="1"/>
  <c r="G9" i="1"/>
  <c r="G10" i="1"/>
  <c r="G11" i="1"/>
  <c r="G12" i="1"/>
  <c r="G13" i="1"/>
  <c r="G14" i="1"/>
  <c r="G15" i="1"/>
  <c r="G16" i="1"/>
  <c r="G17" i="1"/>
  <c r="G18" i="1"/>
  <c r="G19" i="1"/>
  <c r="G20" i="1"/>
  <c r="G21" i="1"/>
  <c r="G22" i="1"/>
  <c r="G23" i="1"/>
  <c r="G24" i="1"/>
  <c r="G25" i="1"/>
  <c r="G26" i="1"/>
  <c r="G27" i="1"/>
  <c r="G28" i="1"/>
  <c r="G29" i="1"/>
  <c r="G31" i="1"/>
  <c r="G32" i="1"/>
  <c r="G33" i="1"/>
  <c r="G34" i="1"/>
  <c r="G35" i="1"/>
  <c r="G36" i="1"/>
  <c r="G37" i="1"/>
  <c r="G38" i="1"/>
  <c r="G39" i="1"/>
  <c r="G40" i="1"/>
  <c r="G41" i="1"/>
  <c r="F49" i="1"/>
  <c r="G46" i="1"/>
  <c r="G47" i="1"/>
  <c r="G48" i="1"/>
  <c r="B57" i="1"/>
  <c r="F55" i="1"/>
  <c r="F65" i="1"/>
  <c r="G65" i="1" s="1"/>
  <c r="G62" i="1"/>
  <c r="G63" i="1"/>
  <c r="G64" i="1"/>
  <c r="B73" i="1"/>
  <c r="F71" i="1"/>
  <c r="F85" i="1"/>
  <c r="G78" i="1"/>
  <c r="G79" i="1"/>
  <c r="G80" i="1"/>
  <c r="G81" i="1"/>
  <c r="G82" i="1"/>
  <c r="G83" i="1"/>
  <c r="G84" i="1"/>
  <c r="G85" i="1" l="1"/>
  <c r="F73" i="1"/>
  <c r="F57" i="1"/>
  <c r="G49" i="1"/>
  <c r="G52" i="1" l="1"/>
  <c r="G53" i="1"/>
  <c r="G54" i="1"/>
  <c r="G56" i="1"/>
  <c r="G55" i="1"/>
  <c r="G73" i="1"/>
  <c r="G68" i="1"/>
  <c r="G69" i="1"/>
  <c r="G70" i="1"/>
  <c r="G72" i="1"/>
  <c r="G74" i="1"/>
  <c r="G71" i="1"/>
  <c r="G57" i="1" l="1"/>
</calcChain>
</file>

<file path=xl/sharedStrings.xml><?xml version="1.0" encoding="utf-8"?>
<sst xmlns="http://schemas.openxmlformats.org/spreadsheetml/2006/main" count="122" uniqueCount="69">
  <si>
    <t>In 2010, the Madison Police Department moved from reporting crime data using the traditional Summary Based Uniform Crime Reporting (UCR) to Incident Based Reporting (IBR). IBR and UCR are reporting systems used by law enforcement agencies in the United States for collecting and reporting crime data to the Federal Bureau of Investigation.  The general concepts, such as jurisdictional rules, of collecting and reporting UCR data are the same as in IBR. However, IBR goes into much greater detail than the summary-based UCR system and IBR reports all offenses involved in a particular incident.  
The Federal Bureau of Investigation is encouraging all law enforcement agencies to move to the IBR method.  However, not all law enforcement agencies are certified to submit IBR, therefore they continue to report UCR.  For example, there are 529 law enforcement agencies in Wisconsin and approximately 107 are certified in IBR reporting.  This makes it very difficult to compare crime nationally.
In the first quarter 2025, Madison Police Department responded to 35,167 calls for service resulting in 5,983 IBR offenses.
In the second quarter 2025, Madison Police Department responded to 38,359 calls for service resulting in 6,416 IBR offenses.
In the third quarter 2025, Madison Police Department responded to 37,405 calls for service resulting in 6,941 IBR offenses.
In the fourth quarter 2025, Madison Police Department responded to 33,054 calls for service resulting in 6,101 IBR offenses.</t>
  </si>
  <si>
    <t>Incident Based Reporting (IBR) Offenses</t>
  </si>
  <si>
    <t>Group A Offenses</t>
  </si>
  <si>
    <t>Q1</t>
  </si>
  <si>
    <t>Q2</t>
  </si>
  <si>
    <t>Q3</t>
  </si>
  <si>
    <t>Q4</t>
  </si>
  <si>
    <t>Total</t>
  </si>
  <si>
    <t>%</t>
  </si>
  <si>
    <t>Animal Cruelty</t>
  </si>
  <si>
    <t>Arson</t>
  </si>
  <si>
    <t>Assault Offenses</t>
  </si>
  <si>
    <t>Bribery</t>
  </si>
  <si>
    <t>Burglary</t>
  </si>
  <si>
    <t>Counterfeiting/Forgery</t>
  </si>
  <si>
    <t>Damage to Property</t>
  </si>
  <si>
    <t>Drug/Narcotic Offenses</t>
  </si>
  <si>
    <t>Embezzlement</t>
  </si>
  <si>
    <t>Extortion</t>
  </si>
  <si>
    <t>Fraud Offenses</t>
  </si>
  <si>
    <t>Gambling Offenses</t>
  </si>
  <si>
    <t>Homicide Offenses</t>
  </si>
  <si>
    <t>Negligent Manslaughter</t>
  </si>
  <si>
    <t>Human Trafficking Offenses</t>
  </si>
  <si>
    <t>Kidnapping/Abduction</t>
  </si>
  <si>
    <t>Larceny/Theft Offenses</t>
  </si>
  <si>
    <t>Motor Vehicle Theft</t>
  </si>
  <si>
    <t>Pornography/Obscene Material</t>
  </si>
  <si>
    <t>Prostitution Offenses</t>
  </si>
  <si>
    <t>Robbery</t>
  </si>
  <si>
    <t>Sex Offenses, Forcible</t>
  </si>
  <si>
    <t>Sex Offenses, Non-Forcible</t>
  </si>
  <si>
    <t>Stolen Property Offenses</t>
  </si>
  <si>
    <t>Weapon Law Violations*</t>
  </si>
  <si>
    <t>Group B Offenses</t>
  </si>
  <si>
    <t>Bad Checks</t>
  </si>
  <si>
    <t>Curfew/Loitering/Vagrancy Violations</t>
  </si>
  <si>
    <t>Disorderly Conduct</t>
  </si>
  <si>
    <t>Driving Under the Influence</t>
  </si>
  <si>
    <t>Drunkenness</t>
  </si>
  <si>
    <t>Family Offenses, Nonviolent</t>
  </si>
  <si>
    <t>Liquor Law Violations</t>
  </si>
  <si>
    <t>Peeping Tom</t>
  </si>
  <si>
    <t>Runaway</t>
  </si>
  <si>
    <t>Trespass of Real Property</t>
  </si>
  <si>
    <t>All Other Offenses</t>
  </si>
  <si>
    <t>*Weapon Law Violations include prohibiting the manufacture, sale, purchase, transportation, possession, concealment, or use of firearms, cutting instruments, explosives (including fireworks).  The number of offenses in this category does not represent “shots fired” calls for service.</t>
  </si>
  <si>
    <t>Suspect- Sex</t>
  </si>
  <si>
    <t>Male</t>
  </si>
  <si>
    <t>Female</t>
  </si>
  <si>
    <t>Unknown</t>
  </si>
  <si>
    <t>Suspect- Race</t>
  </si>
  <si>
    <t>Asian</t>
  </si>
  <si>
    <t>African-American</t>
  </si>
  <si>
    <t>Native American</t>
  </si>
  <si>
    <t>Other</t>
  </si>
  <si>
    <t>Caucasian</t>
  </si>
  <si>
    <t>Hispanic**</t>
  </si>
  <si>
    <t>**“Hispanic” is not a racial designator used for UCR/IBR crime reporting purposes. However, it is an ethnicity collected and tracked in MPD’s records management system, in addition to race. These IBR figures are based on that data.  Each person with a Hispanic ethnicity will also have a race indicated (from the above options) and reflected in MPD’s crime reporting.</t>
  </si>
  <si>
    <t>Victim- Sex</t>
  </si>
  <si>
    <t>Victim- Race</t>
  </si>
  <si>
    <t>District</t>
  </si>
  <si>
    <t>West</t>
  </si>
  <si>
    <t>Midtown</t>
  </si>
  <si>
    <t>South</t>
  </si>
  <si>
    <t>Central</t>
  </si>
  <si>
    <t>North</t>
  </si>
  <si>
    <t>East</t>
  </si>
  <si>
    <t>Due to the dynamic nature of data, this information is a snapshot in time as of the creation of this report. The processing of additional records and corrections will be reflected in updates to existing and future sections of this report. Data generated on: 01/29/2026 14:20:11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</si>
</sst>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7" x14ac:knownFonts="1">
    <font>
      <sz val="11"/>
      <color theme="1"/>
      <name val="Aptos Narrow"/>
      <family val="2"/>
      <scheme val="minor"/>
    </font>
    <font>
      <sz val="11"/>
      <color theme="1"/>
      <name val="Aptos Narrow"/>
      <family val="2"/>
      <scheme val="minor"/>
    </font>
    <font>
      <b/>
      <sz val="12"/>
      <color theme="0"/>
      <name val="Aptos Narrow"/>
      <family val="2"/>
      <scheme val="minor"/>
    </font>
    <font>
      <sz val="11"/>
      <color rgb="FF000000"/>
      <name val="Calibri"/>
      <family val="2"/>
    </font>
    <font>
      <sz val="11"/>
      <color theme="1"/>
      <name val="Aptos Narrow"/>
      <family val="2"/>
      <scheme val="minor"/>
    </font>
    <font>
      <sz val="11"/>
      <color theme="0"/>
      <name val="Aptos Narrow"/>
      <family val="2"/>
      <scheme val="minor"/>
    </font>
    <font>
      <b/>
      <sz val="11"/>
      <color theme="1"/>
      <name val="Aptos Narrow"/>
      <family val="2"/>
      <scheme val="minor"/>
    </font>
  </fonts>
  <fills count="4">
    <fill>
      <patternFill patternType="none"/>
    </fill>
    <fill>
      <patternFill patternType="gray125"/>
    </fill>
    <fill>
      <patternFill patternType="solid">
        <fgColor theme="1" tint="4.9989318521683403E-2"/>
        <bgColor indexed="64"/>
      </patternFill>
    </fill>
    <fill>
      <patternFill patternType="solid">
        <fgColor theme="5"/>
        <bgColor indexed="64"/>
      </patternFill>
    </fill>
  </fills>
  <borders count="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9" fontId="1" fillId="0" borderId="0" applyFont="0" applyFill="0" applyBorder="0" applyAlignment="0" applyProtection="0"/>
  </cellStyleXfs>
  <cellXfs count="26">
    <xf numFmtId="0" fontId="0" fillId="0" borderId="0" xfId="0"/>
    <xf numFmtId="0" fontId="0" fillId="3" borderId="0" xfId="0" applyFill="1"/>
    <xf numFmtId="0" fontId="0" fillId="0" borderId="0" xfId="0" applyAlignment="1">
      <alignment horizontal="center"/>
    </xf>
    <xf numFmtId="0" fontId="3" fillId="0" borderId="0" xfId="0" applyFont="1"/>
    <xf numFmtId="164" fontId="0" fillId="0" borderId="0" xfId="1" applyNumberFormat="1" applyFont="1" applyAlignment="1">
      <alignment horizontal="center"/>
    </xf>
    <xf numFmtId="0" fontId="5" fillId="3" borderId="0" xfId="0" applyFont="1" applyFill="1"/>
    <xf numFmtId="0" fontId="5" fillId="3" borderId="0" xfId="0" applyFont="1" applyFill="1" applyAlignment="1">
      <alignment horizontal="center"/>
    </xf>
    <xf numFmtId="0" fontId="6" fillId="0" borderId="1" xfId="0" applyFont="1" applyBorder="1"/>
    <xf numFmtId="0" fontId="6" fillId="0" borderId="2" xfId="0" applyFont="1" applyBorder="1" applyAlignment="1">
      <alignment horizontal="center"/>
    </xf>
    <xf numFmtId="164" fontId="6" fillId="0" borderId="3" xfId="1" applyNumberFormat="1" applyFont="1" applyBorder="1" applyAlignment="1">
      <alignment horizontal="center"/>
    </xf>
    <xf numFmtId="164" fontId="4" fillId="0" borderId="0" xfId="1" applyNumberFormat="1" applyFont="1" applyBorder="1" applyAlignment="1">
      <alignment horizontal="center"/>
    </xf>
    <xf numFmtId="164" fontId="0" fillId="0" borderId="0" xfId="1" applyNumberFormat="1" applyFont="1" applyBorder="1" applyAlignment="1">
      <alignment horizontal="center"/>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0" fillId="0" borderId="0" xfId="0" applyAlignment="1">
      <alignment horizontal="center" wrapText="1"/>
    </xf>
    <xf numFmtId="0" fontId="0" fillId="0" borderId="0" xfId="0" applyAlignment="1">
      <alignment horizontal="center"/>
    </xf>
    <xf numFmtId="0" fontId="0" fillId="0" borderId="5" xfId="0" applyBorder="1" applyAlignment="1">
      <alignment horizontal="center"/>
    </xf>
    <xf numFmtId="0" fontId="0" fillId="0" borderId="1" xfId="0"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2" fillId="2" borderId="0" xfId="0" applyFont="1" applyFill="1" applyAlignment="1">
      <alignment horizontal="center"/>
    </xf>
    <xf numFmtId="0" fontId="0" fillId="0" borderId="1" xfId="0" applyBorder="1" applyAlignment="1">
      <alignment horizontal="left" vertical="center" wrapText="1"/>
    </xf>
    <xf numFmtId="0" fontId="0" fillId="0" borderId="2" xfId="0" applyBorder="1" applyAlignment="1">
      <alignment horizontal="left" vertical="center" wrapText="1"/>
    </xf>
    <xf numFmtId="0" fontId="0" fillId="0" borderId="3" xfId="0" applyBorder="1" applyAlignment="1">
      <alignment horizontal="left" vertical="center" wrapText="1"/>
    </xf>
  </cellXfs>
  <cellStyles count="2">
    <cellStyle name="Normal" xfId="0" builtinId="0"/>
    <cellStyle name="Percent" xfId="1" builtinId="5"/>
  </cellStyles>
  <dxfs count="55">
    <dxf>
      <font>
        <b val="0"/>
        <i val="0"/>
        <strike val="0"/>
        <condense val="0"/>
        <extend val="0"/>
        <outline val="0"/>
        <shadow val="0"/>
        <u val="none"/>
        <vertAlign val="baseline"/>
        <sz val="11"/>
        <color theme="1"/>
        <name val="Calibri"/>
        <scheme val="minor"/>
      </font>
      <numFmt numFmtId="164" formatCode="0.0%"/>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font>
        <b val="0"/>
        <i val="0"/>
        <strike val="0"/>
        <condense val="0"/>
        <extend val="0"/>
        <outline val="0"/>
        <shadow val="0"/>
        <u val="none"/>
        <vertAlign val="baseline"/>
        <sz val="11"/>
        <color theme="1"/>
        <name val="Calibri"/>
        <scheme val="minor"/>
      </font>
      <numFmt numFmtId="164" formatCode="0.0%"/>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font>
        <b val="0"/>
        <i val="0"/>
        <strike val="0"/>
        <condense val="0"/>
        <extend val="0"/>
        <outline val="0"/>
        <shadow val="0"/>
        <u val="none"/>
        <vertAlign val="baseline"/>
        <sz val="11"/>
        <color theme="1"/>
        <name val="Calibri"/>
        <scheme val="minor"/>
      </font>
      <numFmt numFmtId="164" formatCode="0.0%"/>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font>
        <b val="0"/>
        <i val="0"/>
        <strike val="0"/>
        <condense val="0"/>
        <extend val="0"/>
        <outline val="0"/>
        <shadow val="0"/>
        <u val="none"/>
        <vertAlign val="baseline"/>
        <sz val="11"/>
        <color theme="1"/>
        <name val="Calibri"/>
        <scheme val="minor"/>
      </font>
      <numFmt numFmtId="164" formatCode="0.0%"/>
      <alignment horizontal="center" vertical="bottom" textRotation="0" wrapText="0" relativeIndent="0" justifyLastLine="0" shrinkToFit="0" readingOrder="0"/>
      <border diagonalUp="0" diagonalDown="0" outline="0">
        <left/>
        <right/>
        <top/>
        <bottom/>
      </border>
    </dxf>
    <dxf>
      <font>
        <b val="0"/>
        <i val="0"/>
        <strike val="0"/>
        <condense val="0"/>
        <extend val="0"/>
        <outline val="0"/>
        <shadow val="0"/>
        <u val="none"/>
        <vertAlign val="baseline"/>
        <sz val="11"/>
        <color theme="1"/>
        <name val="Calibri"/>
        <scheme val="minor"/>
      </font>
      <numFmt numFmtId="164" formatCode="0.0%"/>
      <alignment horizontal="center" vertical="bottom" textRotation="0" wrapText="0" relativeIndent="0" justifyLastLine="0" shrinkToFit="0" readingOrder="0"/>
    </dxf>
    <dxf>
      <font>
        <b/>
        <i val="0"/>
        <strike val="0"/>
        <condense val="0"/>
        <extend val="0"/>
        <outline val="0"/>
        <shadow val="0"/>
        <u val="none"/>
        <vertAlign val="baseline"/>
        <sz val="11"/>
        <color theme="1"/>
        <name val="Calibri"/>
        <scheme val="minor"/>
      </font>
      <alignment horizontal="center" vertical="bottom" textRotation="0" wrapText="0" relativeIndent="0" justifyLastLine="0" shrinkToFit="0" readingOrder="0"/>
      <border diagonalUp="0" diagonalDown="0" outline="0">
        <left/>
        <right/>
        <top/>
        <bottom/>
      </border>
    </dxf>
    <dxf>
      <alignment horizontal="center" vertical="bottom" textRotation="0" wrapText="0" relativeIndent="0" justifyLastLine="0" shrinkToFit="0" readingOrder="0"/>
    </dxf>
    <dxf>
      <font>
        <b/>
        <i val="0"/>
        <strike val="0"/>
        <condense val="0"/>
        <extend val="0"/>
        <outline val="0"/>
        <shadow val="0"/>
        <u val="none"/>
        <vertAlign val="baseline"/>
        <sz val="11"/>
        <color theme="1"/>
        <name val="Calibri"/>
        <scheme val="minor"/>
      </font>
      <numFmt numFmtId="164" formatCode="0.0%"/>
      <alignment horizontal="center" vertical="bottom" textRotation="0" wrapText="0" relativeIndent="0" justifyLastLine="0" shrinkToFit="0" readingOrder="0"/>
      <border diagonalUp="0" diagonalDown="0" outline="0">
        <left/>
        <right/>
        <top/>
        <bottom/>
      </border>
    </dxf>
    <dxf>
      <alignment horizontal="center" vertical="bottom" textRotation="0" wrapText="0" relativeIndent="0" justifyLastLine="0" shrinkToFit="0" readingOrder="0"/>
    </dxf>
    <dxf>
      <font>
        <b/>
        <i val="0"/>
        <strike val="0"/>
        <condense val="0"/>
        <extend val="0"/>
        <outline val="0"/>
        <shadow val="0"/>
        <u val="none"/>
        <vertAlign val="baseline"/>
        <sz val="11"/>
        <color theme="1"/>
        <name val="Calibri"/>
        <scheme val="minor"/>
      </font>
      <numFmt numFmtId="164" formatCode="0.0%"/>
      <alignment horizontal="center" vertical="bottom" textRotation="0" wrapText="0" relativeIndent="0" justifyLastLine="0" shrinkToFit="0" readingOrder="0"/>
      <border diagonalUp="0" diagonalDown="0" outline="0">
        <left/>
        <right/>
        <top/>
        <bottom/>
      </border>
    </dxf>
    <dxf>
      <alignment horizontal="center" vertical="bottom" textRotation="0" wrapText="0" relativeIndent="0" justifyLastLine="0" shrinkToFit="0" readingOrder="0"/>
    </dxf>
    <dxf>
      <font>
        <b/>
        <i val="0"/>
        <strike val="0"/>
        <condense val="0"/>
        <extend val="0"/>
        <outline val="0"/>
        <shadow val="0"/>
        <u val="none"/>
        <vertAlign val="baseline"/>
        <sz val="11"/>
        <color theme="1"/>
        <name val="Calibri"/>
        <scheme val="minor"/>
      </font>
      <numFmt numFmtId="164" formatCode="0.0%"/>
      <alignment horizontal="center" vertical="bottom" textRotation="0" wrapText="0" relativeIndent="0" justifyLastLine="0" shrinkToFit="0" readingOrder="0"/>
      <border diagonalUp="0" diagonalDown="0" outline="0">
        <left/>
        <right/>
        <top/>
        <bottom/>
      </border>
    </dxf>
    <dxf>
      <alignment horizontal="center" vertical="bottom" textRotation="0" wrapText="0" relativeIndent="0" justifyLastLine="0" shrinkToFit="0" readingOrder="0"/>
    </dxf>
    <dxf>
      <font>
        <b/>
        <i val="0"/>
        <strike val="0"/>
        <condense val="0"/>
        <extend val="0"/>
        <outline val="0"/>
        <shadow val="0"/>
        <u val="none"/>
        <vertAlign val="baseline"/>
        <sz val="11"/>
        <color theme="1"/>
        <name val="Calibri"/>
        <scheme val="minor"/>
      </font>
      <numFmt numFmtId="164" formatCode="0.0%"/>
      <alignment horizontal="center" vertical="bottom" textRotation="0" wrapText="0" relativeIndent="0" justifyLastLine="0" shrinkToFit="0" readingOrder="0"/>
      <border diagonalUp="0" diagonalDown="0" outline="0">
        <left/>
        <right/>
        <top/>
        <bottom/>
      </border>
    </dxf>
    <dxf>
      <alignment horizontal="center" vertical="bottom" textRotation="0" wrapText="0" relativeIndent="0" justifyLastLine="0" shrinkToFit="0" readingOrder="0"/>
    </dxf>
    <dxf>
      <font>
        <b/>
        <i val="0"/>
        <strike val="0"/>
        <condense val="0"/>
        <extend val="0"/>
        <outline val="0"/>
        <shadow val="0"/>
        <u val="none"/>
        <vertAlign val="baseline"/>
        <sz val="11"/>
        <color theme="1"/>
        <name val="Calibri"/>
        <scheme val="minor"/>
      </font>
      <border diagonalUp="0" diagonalDown="0" outline="0">
        <left/>
        <right/>
        <top/>
        <bottom/>
      </border>
    </dxf>
    <dxf>
      <alignment horizontal="center" vertical="bottom" textRotation="0" wrapText="0" relativeIndent="0" justifyLastLine="0" shrinkToFit="0" readingOrder="0"/>
    </dxf>
    <dxf>
      <alignment horizontal="center" vertical="bottom" textRotation="0" wrapText="0" relativeIndent="0" justifyLastLine="0" shrinkToFit="0" readingOrder="0"/>
    </dxf>
    <dxf>
      <font>
        <b val="0"/>
        <i val="0"/>
        <strike val="0"/>
        <condense val="0"/>
        <extend val="0"/>
        <outline val="0"/>
        <shadow val="0"/>
        <u val="none"/>
        <vertAlign val="baseline"/>
        <sz val="11"/>
        <color theme="1"/>
        <name val="Calibri"/>
        <scheme val="minor"/>
      </font>
      <numFmt numFmtId="164" formatCode="0.0%"/>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font>
        <b val="0"/>
        <i val="0"/>
        <strike val="0"/>
        <condense val="0"/>
        <extend val="0"/>
        <outline val="0"/>
        <shadow val="0"/>
        <u val="none"/>
        <vertAlign val="baseline"/>
        <sz val="11"/>
        <color theme="1"/>
        <name val="Calibri"/>
        <scheme val="minor"/>
      </font>
      <numFmt numFmtId="164" formatCode="0.0%"/>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10DF458-3DCA-4E57-A184-CDC4D57FD728}" name="Table11" displayName="Table11" ref="A45:G49" totalsRowShown="0" headerRowDxfId="54" dataDxfId="53">
  <tableColumns count="7">
    <tableColumn id="1" xr3:uid="{BCB6DF71-6409-40CE-9256-21EB2C8C0DBC}" name="Suspect- Sex"/>
    <tableColumn id="2" xr3:uid="{A3B07516-B9BF-4B13-BA9B-F14C080E3BE4}" name="Q1" dataDxfId="52"/>
    <tableColumn id="3" xr3:uid="{CE802880-B284-4320-9081-064F7EB7ECDB}" name="Q2" dataDxfId="51"/>
    <tableColumn id="4" xr3:uid="{0BDFE65D-5C0B-49D2-B0CF-E9B91669448B}" name="Q3" dataDxfId="50"/>
    <tableColumn id="5" xr3:uid="{7F9D1EBD-6BB6-4808-B02E-26D0B3812BEC}" name="Q4" dataDxfId="49"/>
    <tableColumn id="6" xr3:uid="{B32706CF-7F78-4583-9C76-C2F63526C0F6}" name="Total" dataDxfId="48"/>
    <tableColumn id="7" xr3:uid="{AFB667C3-BC70-46AA-B654-1760BE4D5039}" name="%" dataDxfId="47" dataCellStyle="Percent"/>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F4CC4B3-30F0-452B-823D-0C7D27F43B93}" name="Table13" displayName="Table13" ref="A51:G58" totalsRowShown="0" headerRowDxfId="46" dataDxfId="45">
  <tableColumns count="7">
    <tableColumn id="1" xr3:uid="{B1B3AD29-4A19-4BED-A036-D78C4E3B73EE}" name="Suspect- Race"/>
    <tableColumn id="2" xr3:uid="{8C3DFC34-4689-4678-A383-04009F1EEE0D}" name="Q1" dataDxfId="44"/>
    <tableColumn id="3" xr3:uid="{F93E7D96-FE5E-468B-93F8-74178CC1778E}" name="Q2" dataDxfId="43"/>
    <tableColumn id="4" xr3:uid="{4D70462A-C4F5-4A8A-8A7B-42E20355F829}" name="Q3" dataDxfId="42"/>
    <tableColumn id="5" xr3:uid="{1AC1ABB3-CDEA-4116-B430-D52671C803A8}" name="Q4" dataDxfId="41"/>
    <tableColumn id="6" xr3:uid="{A088B9B1-FDCC-4521-8BA4-EB0AC0450350}" name="Total" dataDxfId="40"/>
    <tableColumn id="7" xr3:uid="{7EEDCD5B-FA03-47CE-A433-4F659EE6AC0B}" name="%" dataDxfId="39" dataCellStyle="Percent"/>
  </tableColumns>
  <tableStyleInfo name="TableStyleMedium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30DD322-2DB6-43C2-8E23-17E0C26ED251}" name="Table1520" displayName="Table1520" ref="A4:G42" totalsRowShown="0" headerRowDxfId="38" dataDxfId="37">
  <tableColumns count="7">
    <tableColumn id="1" xr3:uid="{D63A1492-5C8D-469A-BBA8-5C9D198F2CA9}" name="Group A Offenses" totalsRowDxfId="36"/>
    <tableColumn id="2" xr3:uid="{C4D31ED5-7C31-4E8D-8EE3-C1C312457F0E}" name="Q1" dataDxfId="35" totalsRowDxfId="34"/>
    <tableColumn id="3" xr3:uid="{D0E84301-635B-4EB2-B289-C756CA2F48AB}" name="Q2" dataDxfId="33" totalsRowDxfId="32"/>
    <tableColumn id="4" xr3:uid="{F7142AF0-56C3-4283-9505-756D2139AD0F}" name="Q3" dataDxfId="31" totalsRowDxfId="30"/>
    <tableColumn id="5" xr3:uid="{8EA86578-91E1-4275-B3A2-0E7F2B612EE5}" name="Q4" dataDxfId="29" totalsRowDxfId="28"/>
    <tableColumn id="6" xr3:uid="{33D38FBC-376F-4405-BC33-B65C6734E6F8}" name="Total" dataDxfId="27" totalsRowDxfId="26"/>
    <tableColumn id="7" xr3:uid="{2980CA6A-2A02-4C61-BEF0-2E291ED0BA77}" name="%" dataDxfId="25" totalsRowDxfId="24" dataCellStyle="Percent"/>
  </tableColumns>
  <tableStyleInfo name="TableStyleMedium10"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2A73994-A2C2-4411-9E0D-14C1E4CB6E48}" name="Table17" displayName="Table17" ref="A77:G85" totalsRowShown="0" headerRowDxfId="23" dataDxfId="22">
  <tableColumns count="7">
    <tableColumn id="1" xr3:uid="{AD261501-0FE2-4212-8121-28337ACF4EAC}" name="District"/>
    <tableColumn id="2" xr3:uid="{8FD21E96-85C4-41DE-B8F2-09545151DC20}" name="Q1" dataDxfId="21"/>
    <tableColumn id="3" xr3:uid="{352D4624-91EA-4AB1-A4E2-EDF76CD41377}" name="Q2" dataDxfId="20"/>
    <tableColumn id="4" xr3:uid="{ECE2D434-8BCE-4D08-885E-0D6B05A71751}" name="Q3" dataDxfId="19"/>
    <tableColumn id="5" xr3:uid="{B3A331A7-E2A6-4C1B-8925-1FF840BBA5AF}" name="Q4" dataDxfId="18"/>
    <tableColumn id="6" xr3:uid="{7165E7DE-2A22-4C23-872C-F67608C4ABED}" name="Total" dataDxfId="17"/>
    <tableColumn id="7" xr3:uid="{40AE3010-5CA1-48ED-AD7D-599027264746}" name="%" dataDxfId="16" dataCellStyle="Percent"/>
  </tableColumns>
  <tableStyleInfo name="TableStyleMedium7"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BCD8047-34CA-4A65-9386-95A6DC8A486A}" name="Table1219" displayName="Table1219" ref="A61:G65" totalsRowShown="0" headerRowDxfId="15" dataDxfId="14">
  <tableColumns count="7">
    <tableColumn id="1" xr3:uid="{E52CCD03-55B9-4FB8-BA36-26DDC5160657}" name="Victim- Sex"/>
    <tableColumn id="2" xr3:uid="{096F3300-5874-4E68-938D-0E1B0CD126E3}" name="Q1" dataDxfId="13"/>
    <tableColumn id="3" xr3:uid="{6DC0AB66-99F1-4B42-BEBA-70E0BCE8A34D}" name="Q2" dataDxfId="12"/>
    <tableColumn id="4" xr3:uid="{D37CD71E-0F7E-45DC-A5EE-11DCBD1B25F0}" name="Q3" dataDxfId="11"/>
    <tableColumn id="5" xr3:uid="{72042983-BE19-4202-BEC7-E279AFB33F1E}" name="Q4" dataDxfId="10"/>
    <tableColumn id="6" xr3:uid="{E6BF006C-C8ED-4994-BC35-B162455FB28F}" name="Total" dataDxfId="9"/>
    <tableColumn id="7" xr3:uid="{C48FF995-4359-4335-8CE1-6BD17EEA0E9A}" name="%" dataDxfId="8" dataCellStyle="Percent">
      <calculatedColumnFormula>F62/$F$65</calculatedColumnFormula>
    </tableColumn>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6A4E772E-F841-494A-B13D-58FAF75A5DBC}" name="Table1420" displayName="Table1420" ref="A67:G74" totalsRowShown="0" headerRowDxfId="7" dataDxfId="6">
  <tableColumns count="7">
    <tableColumn id="1" xr3:uid="{D1A3FB17-89B8-4EED-BC88-ADFE6FA93D65}" name="Victim- Race"/>
    <tableColumn id="2" xr3:uid="{FFD16FD9-2260-4C63-BCF1-757299EB7B19}" name="Q1" dataDxfId="5"/>
    <tableColumn id="3" xr3:uid="{B706736B-C52A-4428-B212-31CD66416A36}" name="Q2" dataDxfId="4"/>
    <tableColumn id="4" xr3:uid="{FA36E6C6-A3AF-455A-9341-454E9FB5DD6F}" name="Q3" dataDxfId="3"/>
    <tableColumn id="5" xr3:uid="{7E27E2BA-9F3A-43C2-8631-60334E1BC93E}" name="Q4" dataDxfId="2"/>
    <tableColumn id="6" xr3:uid="{41506521-2889-45AB-B614-B1728343C5D7}" name="Total" dataDxfId="1"/>
    <tableColumn id="7" xr3:uid="{FBC10BC6-FD56-4A54-A44F-3E29DD8BF061}" name="%" dataDxfId="0" dataCellStyle="Percent">
      <calculatedColumnFormula>F68/F$73</calculatedColumnFormula>
    </tableColumn>
  </tableColumns>
  <tableStyleInfo name="TableStyleMedium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87"/>
  <sheetViews>
    <sheetView tabSelected="1" workbookViewId="0">
      <selection activeCell="I84" sqref="I84"/>
    </sheetView>
  </sheetViews>
  <sheetFormatPr defaultRowHeight="15" x14ac:dyDescent="0.25"/>
  <cols>
    <col min="1" max="1" width="33.5703125" bestFit="1" customWidth="1"/>
    <col min="7" max="7" width="10.140625" customWidth="1"/>
  </cols>
  <sheetData>
    <row r="1" spans="1:7" ht="383.25" customHeight="1" x14ac:dyDescent="0.25">
      <c r="A1" s="18" t="s">
        <v>0</v>
      </c>
      <c r="B1" s="19"/>
      <c r="C1" s="19"/>
      <c r="D1" s="19"/>
      <c r="E1" s="19"/>
      <c r="F1" s="19"/>
      <c r="G1" s="20"/>
    </row>
    <row r="2" spans="1:7" x14ac:dyDescent="0.25">
      <c r="A2" s="21"/>
      <c r="B2" s="21"/>
      <c r="C2" s="21"/>
      <c r="D2" s="21"/>
      <c r="E2" s="21"/>
      <c r="F2" s="21"/>
      <c r="G2" s="21"/>
    </row>
    <row r="3" spans="1:7" ht="15.75" x14ac:dyDescent="0.25">
      <c r="A3" s="22" t="s">
        <v>1</v>
      </c>
      <c r="B3" s="22"/>
      <c r="C3" s="22"/>
      <c r="D3" s="22"/>
      <c r="E3" s="22"/>
      <c r="F3" s="22"/>
      <c r="G3" s="22"/>
    </row>
    <row r="4" spans="1:7" x14ac:dyDescent="0.25">
      <c r="A4" s="1" t="s">
        <v>2</v>
      </c>
      <c r="B4" s="2" t="s">
        <v>3</v>
      </c>
      <c r="C4" s="2" t="s">
        <v>4</v>
      </c>
      <c r="D4" s="2" t="s">
        <v>5</v>
      </c>
      <c r="E4" s="2" t="s">
        <v>6</v>
      </c>
      <c r="F4" s="2" t="s">
        <v>7</v>
      </c>
      <c r="G4" s="2" t="s">
        <v>8</v>
      </c>
    </row>
    <row r="5" spans="1:7" x14ac:dyDescent="0.25">
      <c r="A5" t="s">
        <v>9</v>
      </c>
      <c r="B5" s="2">
        <v>6</v>
      </c>
      <c r="C5" s="2">
        <v>0</v>
      </c>
      <c r="D5" s="2">
        <v>8</v>
      </c>
      <c r="E5" s="3">
        <v>4</v>
      </c>
      <c r="F5" s="2">
        <f t="shared" ref="F5:F29" si="0">SUM(B5:E5)</f>
        <v>18</v>
      </c>
      <c r="G5" s="4">
        <f t="shared" ref="G5:G29" si="1">F5/$F$42</f>
        <v>7.1056371387967791E-4</v>
      </c>
    </row>
    <row r="6" spans="1:7" x14ac:dyDescent="0.25">
      <c r="A6" t="s">
        <v>10</v>
      </c>
      <c r="B6" s="2">
        <v>5</v>
      </c>
      <c r="C6" s="2">
        <v>2</v>
      </c>
      <c r="D6" s="2">
        <v>1</v>
      </c>
      <c r="E6" s="3">
        <v>1</v>
      </c>
      <c r="F6" s="2">
        <f t="shared" si="0"/>
        <v>9</v>
      </c>
      <c r="G6" s="4">
        <f t="shared" si="1"/>
        <v>3.5528185693983896E-4</v>
      </c>
    </row>
    <row r="7" spans="1:7" x14ac:dyDescent="0.25">
      <c r="A7" t="s">
        <v>11</v>
      </c>
      <c r="B7" s="2">
        <v>469</v>
      </c>
      <c r="C7" s="2">
        <v>584</v>
      </c>
      <c r="D7" s="2">
        <v>646</v>
      </c>
      <c r="E7" s="3">
        <v>549</v>
      </c>
      <c r="F7" s="2">
        <f t="shared" si="0"/>
        <v>2248</v>
      </c>
      <c r="G7" s="4">
        <f t="shared" si="1"/>
        <v>8.8741512711195319E-2</v>
      </c>
    </row>
    <row r="8" spans="1:7" x14ac:dyDescent="0.25">
      <c r="A8" t="s">
        <v>12</v>
      </c>
      <c r="B8" s="2">
        <v>1</v>
      </c>
      <c r="C8" s="2">
        <v>0</v>
      </c>
      <c r="D8" s="2">
        <v>0</v>
      </c>
      <c r="E8" s="3">
        <v>0</v>
      </c>
      <c r="F8" s="2">
        <f t="shared" si="0"/>
        <v>1</v>
      </c>
      <c r="G8" s="4">
        <f t="shared" si="1"/>
        <v>3.9475761882204329E-5</v>
      </c>
    </row>
    <row r="9" spans="1:7" x14ac:dyDescent="0.25">
      <c r="A9" t="s">
        <v>13</v>
      </c>
      <c r="B9" s="2">
        <v>112</v>
      </c>
      <c r="C9" s="2">
        <v>103</v>
      </c>
      <c r="D9" s="2">
        <v>102</v>
      </c>
      <c r="E9" s="3">
        <v>88</v>
      </c>
      <c r="F9" s="2">
        <f t="shared" si="0"/>
        <v>405</v>
      </c>
      <c r="G9" s="4">
        <f t="shared" si="1"/>
        <v>1.5987683562292753E-2</v>
      </c>
    </row>
    <row r="10" spans="1:7" x14ac:dyDescent="0.25">
      <c r="A10" t="s">
        <v>14</v>
      </c>
      <c r="B10" s="2">
        <v>20</v>
      </c>
      <c r="C10" s="2">
        <v>15</v>
      </c>
      <c r="D10" s="2">
        <v>15</v>
      </c>
      <c r="E10" s="3">
        <v>25</v>
      </c>
      <c r="F10" s="2">
        <f t="shared" si="0"/>
        <v>75</v>
      </c>
      <c r="G10" s="4">
        <f t="shared" si="1"/>
        <v>2.9606821411653243E-3</v>
      </c>
    </row>
    <row r="11" spans="1:7" x14ac:dyDescent="0.25">
      <c r="A11" t="s">
        <v>15</v>
      </c>
      <c r="B11" s="2">
        <v>257</v>
      </c>
      <c r="C11" s="2">
        <v>303</v>
      </c>
      <c r="D11" s="2">
        <v>320</v>
      </c>
      <c r="E11" s="3">
        <v>262</v>
      </c>
      <c r="F11" s="2">
        <f t="shared" si="0"/>
        <v>1142</v>
      </c>
      <c r="G11" s="4">
        <f t="shared" si="1"/>
        <v>4.5081320069477342E-2</v>
      </c>
    </row>
    <row r="12" spans="1:7" x14ac:dyDescent="0.25">
      <c r="A12" t="s">
        <v>16</v>
      </c>
      <c r="B12" s="2">
        <v>254</v>
      </c>
      <c r="C12" s="2">
        <v>285</v>
      </c>
      <c r="D12" s="2">
        <v>252</v>
      </c>
      <c r="E12" s="3">
        <v>220</v>
      </c>
      <c r="F12" s="2">
        <f t="shared" si="0"/>
        <v>1011</v>
      </c>
      <c r="G12" s="4">
        <f t="shared" si="1"/>
        <v>3.9909995262908574E-2</v>
      </c>
    </row>
    <row r="13" spans="1:7" x14ac:dyDescent="0.25">
      <c r="A13" t="s">
        <v>17</v>
      </c>
      <c r="B13" s="2">
        <v>3</v>
      </c>
      <c r="C13" s="2">
        <v>6</v>
      </c>
      <c r="D13" s="2">
        <v>6</v>
      </c>
      <c r="E13" s="3">
        <v>7</v>
      </c>
      <c r="F13" s="2">
        <f t="shared" si="0"/>
        <v>22</v>
      </c>
      <c r="G13" s="4">
        <f t="shared" si="1"/>
        <v>8.684667614084952E-4</v>
      </c>
    </row>
    <row r="14" spans="1:7" x14ac:dyDescent="0.25">
      <c r="A14" t="s">
        <v>18</v>
      </c>
      <c r="B14" s="2">
        <v>22</v>
      </c>
      <c r="C14" s="2">
        <v>10</v>
      </c>
      <c r="D14" s="2">
        <v>16</v>
      </c>
      <c r="E14" s="3">
        <v>10</v>
      </c>
      <c r="F14" s="2">
        <f t="shared" si="0"/>
        <v>58</v>
      </c>
      <c r="G14" s="4">
        <f t="shared" si="1"/>
        <v>2.2895941891678509E-3</v>
      </c>
    </row>
    <row r="15" spans="1:7" x14ac:dyDescent="0.25">
      <c r="A15" t="s">
        <v>19</v>
      </c>
      <c r="B15" s="2">
        <v>318</v>
      </c>
      <c r="C15" s="2">
        <v>221</v>
      </c>
      <c r="D15" s="2">
        <v>273</v>
      </c>
      <c r="E15" s="3">
        <v>244</v>
      </c>
      <c r="F15" s="2">
        <f t="shared" si="0"/>
        <v>1056</v>
      </c>
      <c r="G15" s="4">
        <f t="shared" si="1"/>
        <v>4.1686404547607768E-2</v>
      </c>
    </row>
    <row r="16" spans="1:7" x14ac:dyDescent="0.25">
      <c r="A16" t="s">
        <v>20</v>
      </c>
      <c r="B16" s="2">
        <v>0</v>
      </c>
      <c r="C16" s="2">
        <v>0</v>
      </c>
      <c r="D16" s="2">
        <v>1</v>
      </c>
      <c r="E16" s="3">
        <v>0</v>
      </c>
      <c r="F16" s="2">
        <f t="shared" si="0"/>
        <v>1</v>
      </c>
      <c r="G16" s="4">
        <f t="shared" si="1"/>
        <v>3.9475761882204329E-5</v>
      </c>
    </row>
    <row r="17" spans="1:7" x14ac:dyDescent="0.25">
      <c r="A17" t="s">
        <v>21</v>
      </c>
      <c r="B17" s="2">
        <v>1</v>
      </c>
      <c r="C17" s="2">
        <v>0</v>
      </c>
      <c r="D17" s="2">
        <v>1</v>
      </c>
      <c r="E17" s="3">
        <v>3</v>
      </c>
      <c r="F17" s="2">
        <f t="shared" si="0"/>
        <v>5</v>
      </c>
      <c r="G17" s="4">
        <f t="shared" si="1"/>
        <v>1.9737880941102164E-4</v>
      </c>
    </row>
    <row r="18" spans="1:7" x14ac:dyDescent="0.25">
      <c r="A18" t="s">
        <v>22</v>
      </c>
      <c r="B18" s="2">
        <v>1</v>
      </c>
      <c r="C18" s="2">
        <v>2</v>
      </c>
      <c r="D18" s="2">
        <v>0</v>
      </c>
      <c r="E18" s="3">
        <v>1</v>
      </c>
      <c r="F18" s="2">
        <f t="shared" si="0"/>
        <v>4</v>
      </c>
      <c r="G18" s="4">
        <f t="shared" si="1"/>
        <v>1.5790304752881732E-4</v>
      </c>
    </row>
    <row r="19" spans="1:7" x14ac:dyDescent="0.25">
      <c r="A19" t="s">
        <v>23</v>
      </c>
      <c r="B19" s="2">
        <v>0</v>
      </c>
      <c r="C19" s="2">
        <v>0</v>
      </c>
      <c r="D19" s="2">
        <v>1</v>
      </c>
      <c r="E19" s="3"/>
      <c r="F19" s="2">
        <f t="shared" si="0"/>
        <v>1</v>
      </c>
      <c r="G19" s="4">
        <f t="shared" si="1"/>
        <v>3.9475761882204329E-5</v>
      </c>
    </row>
    <row r="20" spans="1:7" x14ac:dyDescent="0.25">
      <c r="A20" t="s">
        <v>24</v>
      </c>
      <c r="B20" s="2">
        <v>23</v>
      </c>
      <c r="C20" s="2">
        <v>32</v>
      </c>
      <c r="D20" s="2">
        <v>31</v>
      </c>
      <c r="E20" s="3">
        <v>28</v>
      </c>
      <c r="F20" s="2">
        <f t="shared" si="0"/>
        <v>114</v>
      </c>
      <c r="G20" s="4">
        <f t="shared" si="1"/>
        <v>4.5002368545712934E-3</v>
      </c>
    </row>
    <row r="21" spans="1:7" x14ac:dyDescent="0.25">
      <c r="A21" t="s">
        <v>25</v>
      </c>
      <c r="B21" s="2">
        <v>1066</v>
      </c>
      <c r="C21" s="2">
        <v>1212</v>
      </c>
      <c r="D21" s="2">
        <v>1352</v>
      </c>
      <c r="E21" s="3">
        <v>1181</v>
      </c>
      <c r="F21" s="2">
        <f t="shared" si="0"/>
        <v>4811</v>
      </c>
      <c r="G21" s="4">
        <f t="shared" si="1"/>
        <v>0.18991789041528501</v>
      </c>
    </row>
    <row r="22" spans="1:7" x14ac:dyDescent="0.25">
      <c r="A22" t="s">
        <v>26</v>
      </c>
      <c r="B22" s="2">
        <v>78</v>
      </c>
      <c r="C22" s="2">
        <v>62</v>
      </c>
      <c r="D22" s="2">
        <v>83</v>
      </c>
      <c r="E22" s="3">
        <v>61</v>
      </c>
      <c r="F22" s="2">
        <f t="shared" si="0"/>
        <v>284</v>
      </c>
      <c r="G22" s="4">
        <f t="shared" si="1"/>
        <v>1.1211116374546028E-2</v>
      </c>
    </row>
    <row r="23" spans="1:7" x14ac:dyDescent="0.25">
      <c r="A23" t="s">
        <v>27</v>
      </c>
      <c r="B23" s="2">
        <v>6</v>
      </c>
      <c r="C23" s="2">
        <v>7</v>
      </c>
      <c r="D23" s="2">
        <v>22</v>
      </c>
      <c r="E23" s="3">
        <v>8</v>
      </c>
      <c r="F23" s="2">
        <f t="shared" si="0"/>
        <v>43</v>
      </c>
      <c r="G23" s="4">
        <f t="shared" si="1"/>
        <v>1.697457760934786E-3</v>
      </c>
    </row>
    <row r="24" spans="1:7" x14ac:dyDescent="0.25">
      <c r="A24" t="s">
        <v>28</v>
      </c>
      <c r="B24" s="2">
        <v>0</v>
      </c>
      <c r="C24" s="2">
        <v>0</v>
      </c>
      <c r="D24" s="2">
        <v>2</v>
      </c>
      <c r="E24" s="3">
        <v>1</v>
      </c>
      <c r="F24" s="2">
        <f t="shared" si="0"/>
        <v>3</v>
      </c>
      <c r="G24" s="4">
        <f t="shared" si="1"/>
        <v>1.1842728564661298E-4</v>
      </c>
    </row>
    <row r="25" spans="1:7" x14ac:dyDescent="0.25">
      <c r="A25" t="s">
        <v>29</v>
      </c>
      <c r="B25" s="2">
        <v>22</v>
      </c>
      <c r="C25" s="2">
        <v>21</v>
      </c>
      <c r="D25" s="2">
        <v>24</v>
      </c>
      <c r="E25" s="3">
        <v>35</v>
      </c>
      <c r="F25" s="2">
        <f t="shared" si="0"/>
        <v>102</v>
      </c>
      <c r="G25" s="4">
        <f t="shared" si="1"/>
        <v>4.0265277119848411E-3</v>
      </c>
    </row>
    <row r="26" spans="1:7" x14ac:dyDescent="0.25">
      <c r="A26" t="s">
        <v>30</v>
      </c>
      <c r="B26" s="2">
        <v>33</v>
      </c>
      <c r="C26" s="2">
        <v>21</v>
      </c>
      <c r="D26" s="2">
        <v>36</v>
      </c>
      <c r="E26" s="3">
        <v>38</v>
      </c>
      <c r="F26" s="2">
        <f t="shared" si="0"/>
        <v>128</v>
      </c>
      <c r="G26" s="4">
        <f t="shared" si="1"/>
        <v>5.0528975209221541E-3</v>
      </c>
    </row>
    <row r="27" spans="1:7" x14ac:dyDescent="0.25">
      <c r="A27" t="s">
        <v>31</v>
      </c>
      <c r="B27" s="2">
        <v>3</v>
      </c>
      <c r="C27" s="2">
        <v>1</v>
      </c>
      <c r="D27" s="2">
        <v>2</v>
      </c>
      <c r="E27" s="3">
        <v>1</v>
      </c>
      <c r="F27" s="2">
        <f t="shared" si="0"/>
        <v>7</v>
      </c>
      <c r="G27" s="4">
        <f t="shared" si="1"/>
        <v>2.7633033317543031E-4</v>
      </c>
    </row>
    <row r="28" spans="1:7" x14ac:dyDescent="0.25">
      <c r="A28" t="s">
        <v>32</v>
      </c>
      <c r="B28" s="2">
        <v>5</v>
      </c>
      <c r="C28" s="2">
        <v>10</v>
      </c>
      <c r="D28" s="2">
        <v>7</v>
      </c>
      <c r="E28" s="3">
        <v>4</v>
      </c>
      <c r="F28" s="2">
        <f t="shared" si="0"/>
        <v>26</v>
      </c>
      <c r="G28" s="4">
        <f t="shared" si="1"/>
        <v>1.0263698089373124E-3</v>
      </c>
    </row>
    <row r="29" spans="1:7" x14ac:dyDescent="0.25">
      <c r="A29" t="s">
        <v>33</v>
      </c>
      <c r="B29" s="2">
        <v>50</v>
      </c>
      <c r="C29" s="2">
        <v>53</v>
      </c>
      <c r="D29" s="2">
        <v>70</v>
      </c>
      <c r="E29" s="3">
        <v>63</v>
      </c>
      <c r="F29" s="2">
        <f t="shared" si="0"/>
        <v>236</v>
      </c>
      <c r="G29" s="4">
        <f t="shared" si="1"/>
        <v>9.3162798042002205E-3</v>
      </c>
    </row>
    <row r="30" spans="1:7" x14ac:dyDescent="0.25">
      <c r="A30" s="5" t="s">
        <v>34</v>
      </c>
      <c r="B30" s="6" t="s">
        <v>3</v>
      </c>
      <c r="C30" s="6" t="s">
        <v>4</v>
      </c>
      <c r="D30" s="6" t="s">
        <v>5</v>
      </c>
      <c r="E30" s="6" t="s">
        <v>6</v>
      </c>
      <c r="F30" s="6" t="s">
        <v>7</v>
      </c>
      <c r="G30" s="6" t="s">
        <v>8</v>
      </c>
    </row>
    <row r="31" spans="1:7" x14ac:dyDescent="0.25">
      <c r="A31" t="s">
        <v>35</v>
      </c>
      <c r="B31" s="2">
        <v>3</v>
      </c>
      <c r="C31" s="2">
        <v>1</v>
      </c>
      <c r="D31" s="2">
        <v>9</v>
      </c>
      <c r="E31" s="3">
        <v>3</v>
      </c>
      <c r="F31" s="2">
        <f t="shared" ref="F31:F41" si="2">SUM(B31:E31)</f>
        <v>16</v>
      </c>
      <c r="G31" s="4">
        <f t="shared" ref="G31:G42" si="3">F31/$F$42</f>
        <v>6.3161219011526927E-4</v>
      </c>
    </row>
    <row r="32" spans="1:7" x14ac:dyDescent="0.25">
      <c r="A32" t="s">
        <v>36</v>
      </c>
      <c r="B32" s="2">
        <v>0</v>
      </c>
      <c r="C32" s="2">
        <v>0</v>
      </c>
      <c r="D32" s="2">
        <v>0</v>
      </c>
      <c r="E32" s="3">
        <v>0</v>
      </c>
      <c r="F32" s="2">
        <f t="shared" si="2"/>
        <v>0</v>
      </c>
      <c r="G32" s="4">
        <f t="shared" si="3"/>
        <v>0</v>
      </c>
    </row>
    <row r="33" spans="1:7" x14ac:dyDescent="0.25">
      <c r="A33" t="s">
        <v>37</v>
      </c>
      <c r="B33" s="2">
        <v>768</v>
      </c>
      <c r="C33" s="2">
        <v>859</v>
      </c>
      <c r="D33" s="2">
        <v>957</v>
      </c>
      <c r="E33" s="3">
        <v>812</v>
      </c>
      <c r="F33" s="2">
        <f t="shared" si="2"/>
        <v>3396</v>
      </c>
      <c r="G33" s="4">
        <f t="shared" si="3"/>
        <v>0.13405968735196588</v>
      </c>
    </row>
    <row r="34" spans="1:7" x14ac:dyDescent="0.25">
      <c r="A34" t="s">
        <v>38</v>
      </c>
      <c r="B34" s="2">
        <v>205</v>
      </c>
      <c r="C34" s="2">
        <v>211</v>
      </c>
      <c r="D34" s="2">
        <v>179</v>
      </c>
      <c r="E34" s="3">
        <v>218</v>
      </c>
      <c r="F34" s="2">
        <f t="shared" si="2"/>
        <v>813</v>
      </c>
      <c r="G34" s="4">
        <f t="shared" si="3"/>
        <v>3.2093794410232114E-2</v>
      </c>
    </row>
    <row r="35" spans="1:7" x14ac:dyDescent="0.25">
      <c r="A35" t="s">
        <v>39</v>
      </c>
      <c r="B35" s="2">
        <v>0</v>
      </c>
      <c r="C35" s="2">
        <v>0</v>
      </c>
      <c r="D35" s="2">
        <v>0</v>
      </c>
      <c r="E35" s="3"/>
      <c r="F35" s="2">
        <f t="shared" si="2"/>
        <v>0</v>
      </c>
      <c r="G35" s="4">
        <f t="shared" si="3"/>
        <v>0</v>
      </c>
    </row>
    <row r="36" spans="1:7" x14ac:dyDescent="0.25">
      <c r="A36" t="s">
        <v>40</v>
      </c>
      <c r="B36" s="2">
        <v>13</v>
      </c>
      <c r="C36" s="2">
        <v>12</v>
      </c>
      <c r="D36" s="2">
        <v>15</v>
      </c>
      <c r="E36" s="3">
        <v>19</v>
      </c>
      <c r="F36" s="2">
        <f t="shared" si="2"/>
        <v>59</v>
      </c>
      <c r="G36" s="4">
        <f t="shared" si="3"/>
        <v>2.3290699510500551E-3</v>
      </c>
    </row>
    <row r="37" spans="1:7" x14ac:dyDescent="0.25">
      <c r="A37" t="s">
        <v>41</v>
      </c>
      <c r="B37" s="2">
        <v>22</v>
      </c>
      <c r="C37" s="2">
        <v>62</v>
      </c>
      <c r="D37" s="2">
        <v>51</v>
      </c>
      <c r="E37" s="3">
        <v>38</v>
      </c>
      <c r="F37" s="2">
        <f t="shared" si="2"/>
        <v>173</v>
      </c>
      <c r="G37" s="4">
        <f t="shared" si="3"/>
        <v>6.8293068056213485E-3</v>
      </c>
    </row>
    <row r="38" spans="1:7" x14ac:dyDescent="0.25">
      <c r="A38" t="s">
        <v>42</v>
      </c>
      <c r="B38" s="2">
        <v>0</v>
      </c>
      <c r="C38" s="2">
        <v>0</v>
      </c>
      <c r="D38" s="2">
        <v>0</v>
      </c>
      <c r="E38" s="3">
        <v>0</v>
      </c>
      <c r="F38" s="2">
        <f t="shared" si="2"/>
        <v>0</v>
      </c>
      <c r="G38" s="4">
        <f t="shared" si="3"/>
        <v>0</v>
      </c>
    </row>
    <row r="39" spans="1:7" x14ac:dyDescent="0.25">
      <c r="A39" t="s">
        <v>43</v>
      </c>
      <c r="B39" s="2">
        <v>0</v>
      </c>
      <c r="C39" s="2">
        <v>0</v>
      </c>
      <c r="D39" s="2">
        <v>0</v>
      </c>
      <c r="E39" s="3">
        <v>0</v>
      </c>
      <c r="F39" s="2">
        <f t="shared" si="2"/>
        <v>0</v>
      </c>
      <c r="G39" s="4">
        <f t="shared" si="3"/>
        <v>0</v>
      </c>
    </row>
    <row r="40" spans="1:7" x14ac:dyDescent="0.25">
      <c r="A40" t="s">
        <v>44</v>
      </c>
      <c r="B40" s="2">
        <v>216</v>
      </c>
      <c r="C40" s="2">
        <v>224</v>
      </c>
      <c r="D40" s="2">
        <v>234</v>
      </c>
      <c r="E40" s="3">
        <v>214</v>
      </c>
      <c r="F40" s="2">
        <f t="shared" si="2"/>
        <v>888</v>
      </c>
      <c r="G40" s="4">
        <f t="shared" si="3"/>
        <v>3.5054476551397443E-2</v>
      </c>
    </row>
    <row r="41" spans="1:7" x14ac:dyDescent="0.25">
      <c r="A41" t="s">
        <v>45</v>
      </c>
      <c r="B41" s="2">
        <v>2001</v>
      </c>
      <c r="C41" s="2">
        <v>2097</v>
      </c>
      <c r="D41" s="2">
        <v>2225</v>
      </c>
      <c r="E41" s="3">
        <v>1854</v>
      </c>
      <c r="F41" s="2">
        <f t="shared" si="2"/>
        <v>8177</v>
      </c>
      <c r="G41" s="4">
        <f t="shared" si="3"/>
        <v>0.32279330491078478</v>
      </c>
    </row>
    <row r="42" spans="1:7" x14ac:dyDescent="0.25">
      <c r="A42" s="7" t="s">
        <v>7</v>
      </c>
      <c r="B42" s="8">
        <f>SUBTOTAL(109,B5:B29,B31:B41)</f>
        <v>5983</v>
      </c>
      <c r="C42" s="8">
        <f t="shared" ref="C42:F42" si="4">SUBTOTAL(109,C5:C29,C31:C41)</f>
        <v>6416</v>
      </c>
      <c r="D42" s="8">
        <f>SUBTOTAL(109,D5:D29,D31:D41)</f>
        <v>6941</v>
      </c>
      <c r="E42" s="8">
        <f>SUM(109,E5:E29,E31:E41)</f>
        <v>6101</v>
      </c>
      <c r="F42" s="8">
        <f t="shared" si="4"/>
        <v>25332</v>
      </c>
      <c r="G42" s="9">
        <f t="shared" si="3"/>
        <v>1</v>
      </c>
    </row>
    <row r="43" spans="1:7" ht="54.75" customHeight="1" x14ac:dyDescent="0.25">
      <c r="A43" s="23" t="s">
        <v>46</v>
      </c>
      <c r="B43" s="24"/>
      <c r="C43" s="24"/>
      <c r="D43" s="24"/>
      <c r="E43" s="24"/>
      <c r="F43" s="24"/>
      <c r="G43" s="25"/>
    </row>
    <row r="44" spans="1:7" x14ac:dyDescent="0.25">
      <c r="A44" s="16"/>
      <c r="B44" s="16"/>
      <c r="C44" s="16"/>
      <c r="D44" s="16"/>
      <c r="E44" s="16"/>
      <c r="F44" s="16"/>
      <c r="G44" s="16"/>
    </row>
    <row r="45" spans="1:7" x14ac:dyDescent="0.25">
      <c r="A45" t="s">
        <v>47</v>
      </c>
      <c r="B45" s="2" t="s">
        <v>3</v>
      </c>
      <c r="C45" s="2" t="s">
        <v>4</v>
      </c>
      <c r="D45" s="2" t="s">
        <v>5</v>
      </c>
      <c r="E45" s="2" t="s">
        <v>6</v>
      </c>
      <c r="F45" s="2" t="s">
        <v>7</v>
      </c>
      <c r="G45" s="2" t="s">
        <v>8</v>
      </c>
    </row>
    <row r="46" spans="1:7" x14ac:dyDescent="0.25">
      <c r="A46" t="s">
        <v>48</v>
      </c>
      <c r="B46" s="2">
        <v>1599</v>
      </c>
      <c r="C46" s="2">
        <v>1610</v>
      </c>
      <c r="D46" s="2">
        <v>1654</v>
      </c>
      <c r="E46" s="2"/>
      <c r="F46" s="2">
        <f>SUM(B46:E46)</f>
        <v>4863</v>
      </c>
      <c r="G46" s="4">
        <f>F46/$F$49</f>
        <v>0.68387006046969478</v>
      </c>
    </row>
    <row r="47" spans="1:7" x14ac:dyDescent="0.25">
      <c r="A47" t="s">
        <v>49</v>
      </c>
      <c r="B47" s="2">
        <v>774</v>
      </c>
      <c r="C47" s="2">
        <v>663</v>
      </c>
      <c r="D47" s="2">
        <v>766</v>
      </c>
      <c r="E47" s="2"/>
      <c r="F47" s="2">
        <f t="shared" ref="F47:F48" si="5">SUM(B47:E47)</f>
        <v>2203</v>
      </c>
      <c r="G47" s="4">
        <f>F47/$F$49</f>
        <v>0.30980171565180709</v>
      </c>
    </row>
    <row r="48" spans="1:7" x14ac:dyDescent="0.25">
      <c r="A48" t="s">
        <v>50</v>
      </c>
      <c r="B48" s="2">
        <v>21</v>
      </c>
      <c r="C48" s="2">
        <v>12</v>
      </c>
      <c r="D48" s="2">
        <v>12</v>
      </c>
      <c r="E48" s="2"/>
      <c r="F48" s="2">
        <f t="shared" si="5"/>
        <v>45</v>
      </c>
      <c r="G48" s="4">
        <f>F48/$F$49</f>
        <v>6.3282238784981015E-3</v>
      </c>
    </row>
    <row r="49" spans="1:7" x14ac:dyDescent="0.25">
      <c r="A49" s="7" t="s">
        <v>7</v>
      </c>
      <c r="B49" s="8">
        <f>SUM(B46:B48)</f>
        <v>2394</v>
      </c>
      <c r="C49" s="8">
        <f t="shared" ref="C49:F49" si="6">SUM(C46:C48)</f>
        <v>2285</v>
      </c>
      <c r="D49" s="8">
        <f t="shared" si="6"/>
        <v>2432</v>
      </c>
      <c r="E49" s="8">
        <f t="shared" si="6"/>
        <v>0</v>
      </c>
      <c r="F49" s="8">
        <f t="shared" si="6"/>
        <v>7111</v>
      </c>
      <c r="G49" s="9">
        <f>SUBTOTAL(109,G46:G48)</f>
        <v>1</v>
      </c>
    </row>
    <row r="50" spans="1:7" x14ac:dyDescent="0.25">
      <c r="A50" s="16"/>
      <c r="B50" s="16"/>
      <c r="C50" s="16"/>
      <c r="D50" s="16"/>
      <c r="E50" s="16"/>
      <c r="F50" s="16"/>
      <c r="G50" s="16"/>
    </row>
    <row r="51" spans="1:7" x14ac:dyDescent="0.25">
      <c r="A51" t="s">
        <v>51</v>
      </c>
      <c r="B51" s="2" t="s">
        <v>3</v>
      </c>
      <c r="C51" s="2" t="s">
        <v>4</v>
      </c>
      <c r="D51" s="2" t="s">
        <v>5</v>
      </c>
      <c r="E51" s="2" t="s">
        <v>6</v>
      </c>
      <c r="F51" s="2" t="s">
        <v>7</v>
      </c>
      <c r="G51" s="2" t="s">
        <v>8</v>
      </c>
    </row>
    <row r="52" spans="1:7" x14ac:dyDescent="0.25">
      <c r="A52" t="s">
        <v>52</v>
      </c>
      <c r="B52" s="2">
        <v>46</v>
      </c>
      <c r="C52" s="2">
        <v>48</v>
      </c>
      <c r="D52" s="2">
        <v>46</v>
      </c>
      <c r="E52" s="2"/>
      <c r="F52" s="2">
        <f>SUM(B52:E52)</f>
        <v>140</v>
      </c>
      <c r="G52" s="4">
        <f>F52/$F$57</f>
        <v>1.9687807621994093E-2</v>
      </c>
    </row>
    <row r="53" spans="1:7" x14ac:dyDescent="0.25">
      <c r="A53" t="s">
        <v>53</v>
      </c>
      <c r="B53" s="2">
        <v>951</v>
      </c>
      <c r="C53" s="2">
        <v>1040</v>
      </c>
      <c r="D53" s="2">
        <v>1146</v>
      </c>
      <c r="E53" s="2"/>
      <c r="F53" s="2">
        <f t="shared" ref="F53:F58" si="7">SUM(B53:E53)</f>
        <v>3137</v>
      </c>
      <c r="G53" s="4">
        <f>F53/$F$57</f>
        <v>0.44114751792996765</v>
      </c>
    </row>
    <row r="54" spans="1:7" x14ac:dyDescent="0.25">
      <c r="A54" t="s">
        <v>54</v>
      </c>
      <c r="B54" s="2">
        <v>10</v>
      </c>
      <c r="C54" s="2">
        <v>9</v>
      </c>
      <c r="D54" s="2">
        <v>9</v>
      </c>
      <c r="E54" s="2"/>
      <c r="F54" s="2">
        <f t="shared" si="7"/>
        <v>28</v>
      </c>
      <c r="G54" s="4">
        <f>F54/$F$57</f>
        <v>3.9375615243988187E-3</v>
      </c>
    </row>
    <row r="55" spans="1:7" x14ac:dyDescent="0.25">
      <c r="A55" t="s">
        <v>55</v>
      </c>
      <c r="B55" s="2">
        <f>114+8</f>
        <v>122</v>
      </c>
      <c r="C55" s="2">
        <v>77</v>
      </c>
      <c r="D55" s="2">
        <v>80</v>
      </c>
      <c r="E55" s="2"/>
      <c r="F55" s="2">
        <f t="shared" si="7"/>
        <v>279</v>
      </c>
      <c r="G55" s="4">
        <f>F55/$F$57</f>
        <v>3.9234988046688228E-2</v>
      </c>
    </row>
    <row r="56" spans="1:7" x14ac:dyDescent="0.25">
      <c r="A56" t="s">
        <v>56</v>
      </c>
      <c r="B56" s="2">
        <v>1265</v>
      </c>
      <c r="C56" s="2">
        <v>1111</v>
      </c>
      <c r="D56" s="2">
        <v>1151</v>
      </c>
      <c r="E56" s="2"/>
      <c r="F56" s="2">
        <f t="shared" si="7"/>
        <v>3527</v>
      </c>
      <c r="G56" s="4">
        <f>F56/$F$57</f>
        <v>0.49599212487695121</v>
      </c>
    </row>
    <row r="57" spans="1:7" x14ac:dyDescent="0.25">
      <c r="A57" s="7" t="s">
        <v>7</v>
      </c>
      <c r="B57" s="8">
        <f>SUM(B52:B56)</f>
        <v>2394</v>
      </c>
      <c r="C57" s="8">
        <f t="shared" ref="C57:F57" si="8">SUM(C52:C56)</f>
        <v>2285</v>
      </c>
      <c r="D57" s="8">
        <f t="shared" si="8"/>
        <v>2432</v>
      </c>
      <c r="E57" s="8">
        <f t="shared" si="8"/>
        <v>0</v>
      </c>
      <c r="F57" s="8">
        <f t="shared" si="8"/>
        <v>7111</v>
      </c>
      <c r="G57" s="9">
        <f>SUBTOTAL(109,G52:G56)</f>
        <v>1</v>
      </c>
    </row>
    <row r="58" spans="1:7" x14ac:dyDescent="0.25">
      <c r="A58" t="s">
        <v>57</v>
      </c>
      <c r="B58" s="2">
        <v>231</v>
      </c>
      <c r="C58" s="2">
        <v>242</v>
      </c>
      <c r="D58" s="2">
        <v>233</v>
      </c>
      <c r="E58" s="2"/>
      <c r="F58" s="2">
        <f t="shared" si="7"/>
        <v>706</v>
      </c>
      <c r="G58" s="10"/>
    </row>
    <row r="59" spans="1:7" ht="63.75" customHeight="1" x14ac:dyDescent="0.25">
      <c r="A59" s="15" t="s">
        <v>58</v>
      </c>
      <c r="B59" s="15"/>
      <c r="C59" s="15"/>
      <c r="D59" s="15"/>
      <c r="E59" s="15"/>
      <c r="F59" s="15"/>
      <c r="G59" s="15"/>
    </row>
    <row r="60" spans="1:7" x14ac:dyDescent="0.25">
      <c r="A60" s="16"/>
      <c r="B60" s="16"/>
      <c r="C60" s="16"/>
      <c r="D60" s="16"/>
      <c r="E60" s="16"/>
      <c r="F60" s="16"/>
      <c r="G60" s="16"/>
    </row>
    <row r="61" spans="1:7" x14ac:dyDescent="0.25">
      <c r="A61" t="s">
        <v>59</v>
      </c>
      <c r="B61" s="2" t="s">
        <v>3</v>
      </c>
      <c r="C61" s="2" t="s">
        <v>4</v>
      </c>
      <c r="D61" s="2" t="s">
        <v>5</v>
      </c>
      <c r="E61" s="2" t="s">
        <v>6</v>
      </c>
      <c r="F61" s="2" t="s">
        <v>7</v>
      </c>
      <c r="G61" s="2" t="s">
        <v>8</v>
      </c>
    </row>
    <row r="62" spans="1:7" x14ac:dyDescent="0.25">
      <c r="A62" t="s">
        <v>48</v>
      </c>
      <c r="B62" s="2">
        <v>988</v>
      </c>
      <c r="C62" s="2">
        <v>969</v>
      </c>
      <c r="D62" s="2">
        <v>1104</v>
      </c>
      <c r="E62" s="2">
        <v>1432</v>
      </c>
      <c r="F62" s="2">
        <f>SUM(B62:E62)</f>
        <v>4493</v>
      </c>
      <c r="G62" s="4">
        <f t="shared" ref="G62:G65" si="9">F62/$F$65</f>
        <v>0.53115025416715922</v>
      </c>
    </row>
    <row r="63" spans="1:7" x14ac:dyDescent="0.25">
      <c r="A63" t="s">
        <v>49</v>
      </c>
      <c r="B63" s="2">
        <v>1016</v>
      </c>
      <c r="C63" s="2">
        <v>1014</v>
      </c>
      <c r="D63" s="2">
        <v>1179</v>
      </c>
      <c r="E63" s="2">
        <v>623</v>
      </c>
      <c r="F63" s="2">
        <f t="shared" ref="F63:F64" si="10">SUM(B63:E63)</f>
        <v>3832</v>
      </c>
      <c r="G63" s="4">
        <f t="shared" si="9"/>
        <v>0.45300862986168577</v>
      </c>
    </row>
    <row r="64" spans="1:7" x14ac:dyDescent="0.25">
      <c r="A64" t="s">
        <v>50</v>
      </c>
      <c r="B64" s="2">
        <v>9</v>
      </c>
      <c r="C64" s="2">
        <v>59</v>
      </c>
      <c r="D64" s="2">
        <v>57</v>
      </c>
      <c r="E64" s="2">
        <v>9</v>
      </c>
      <c r="F64" s="2">
        <f t="shared" si="10"/>
        <v>134</v>
      </c>
      <c r="G64" s="4">
        <f t="shared" si="9"/>
        <v>1.5841115971154982E-2</v>
      </c>
    </row>
    <row r="65" spans="1:7" x14ac:dyDescent="0.25">
      <c r="A65" s="7" t="s">
        <v>7</v>
      </c>
      <c r="B65" s="8">
        <f>SUM(B62:B64)</f>
        <v>2013</v>
      </c>
      <c r="C65" s="8">
        <f t="shared" ref="C65:F65" si="11">SUM(C62:C64)</f>
        <v>2042</v>
      </c>
      <c r="D65" s="8">
        <f t="shared" si="11"/>
        <v>2340</v>
      </c>
      <c r="E65" s="8">
        <f t="shared" si="11"/>
        <v>2064</v>
      </c>
      <c r="F65" s="8">
        <f t="shared" si="11"/>
        <v>8459</v>
      </c>
      <c r="G65" s="9">
        <f t="shared" si="9"/>
        <v>1</v>
      </c>
    </row>
    <row r="66" spans="1:7" x14ac:dyDescent="0.25">
      <c r="A66" s="16"/>
      <c r="B66" s="16"/>
      <c r="C66" s="16"/>
      <c r="D66" s="16"/>
      <c r="E66" s="16"/>
      <c r="F66" s="16"/>
      <c r="G66" s="16"/>
    </row>
    <row r="67" spans="1:7" x14ac:dyDescent="0.25">
      <c r="A67" t="s">
        <v>60</v>
      </c>
      <c r="B67" s="2" t="s">
        <v>3</v>
      </c>
      <c r="C67" s="2" t="s">
        <v>4</v>
      </c>
      <c r="D67" s="2" t="s">
        <v>5</v>
      </c>
      <c r="E67" s="2" t="s">
        <v>6</v>
      </c>
      <c r="F67" s="2" t="s">
        <v>7</v>
      </c>
      <c r="G67" s="2" t="s">
        <v>8</v>
      </c>
    </row>
    <row r="68" spans="1:7" x14ac:dyDescent="0.25">
      <c r="A68" t="s">
        <v>52</v>
      </c>
      <c r="B68" s="2">
        <v>86</v>
      </c>
      <c r="C68" s="2">
        <v>96</v>
      </c>
      <c r="D68" s="2">
        <v>88</v>
      </c>
      <c r="E68" s="3">
        <v>8</v>
      </c>
      <c r="F68" s="2">
        <f>SUM(B68:E68)</f>
        <v>278</v>
      </c>
      <c r="G68" s="4">
        <f t="shared" ref="G68:G74" si="12">F68/F$73</f>
        <v>3.2864404775978247E-2</v>
      </c>
    </row>
    <row r="69" spans="1:7" x14ac:dyDescent="0.25">
      <c r="A69" t="s">
        <v>53</v>
      </c>
      <c r="B69" s="2">
        <v>464</v>
      </c>
      <c r="C69" s="2">
        <v>476</v>
      </c>
      <c r="D69" s="2">
        <v>597</v>
      </c>
      <c r="E69" s="3">
        <v>32</v>
      </c>
      <c r="F69" s="2">
        <f t="shared" ref="F69:F74" si="13">SUM(B69:E69)</f>
        <v>1569</v>
      </c>
      <c r="G69" s="4">
        <f t="shared" si="12"/>
        <v>0.1854829176025535</v>
      </c>
    </row>
    <row r="70" spans="1:7" x14ac:dyDescent="0.25">
      <c r="A70" t="s">
        <v>54</v>
      </c>
      <c r="B70" s="2">
        <v>3</v>
      </c>
      <c r="C70" s="2">
        <v>6</v>
      </c>
      <c r="D70" s="2">
        <v>9</v>
      </c>
      <c r="E70" s="3">
        <v>907</v>
      </c>
      <c r="F70" s="2">
        <f t="shared" si="13"/>
        <v>925</v>
      </c>
      <c r="G70" s="4">
        <f t="shared" si="12"/>
        <v>0.10935098711431611</v>
      </c>
    </row>
    <row r="71" spans="1:7" x14ac:dyDescent="0.25">
      <c r="A71" t="s">
        <v>55</v>
      </c>
      <c r="B71" s="2">
        <f>15+2+234</f>
        <v>251</v>
      </c>
      <c r="C71" s="2">
        <v>246</v>
      </c>
      <c r="D71" s="2">
        <v>246</v>
      </c>
      <c r="E71" s="3">
        <v>67</v>
      </c>
      <c r="F71" s="2">
        <f t="shared" si="13"/>
        <v>810</v>
      </c>
      <c r="G71" s="4">
        <f t="shared" si="12"/>
        <v>9.5755999527130861E-2</v>
      </c>
    </row>
    <row r="72" spans="1:7" x14ac:dyDescent="0.25">
      <c r="A72" t="s">
        <v>56</v>
      </c>
      <c r="B72" s="2">
        <v>1209</v>
      </c>
      <c r="C72" s="2">
        <v>1218</v>
      </c>
      <c r="D72" s="2">
        <v>1400</v>
      </c>
      <c r="E72" s="3">
        <v>1050</v>
      </c>
      <c r="F72" s="2">
        <f t="shared" si="13"/>
        <v>4877</v>
      </c>
      <c r="G72" s="4">
        <f t="shared" si="12"/>
        <v>0.57654569098002129</v>
      </c>
    </row>
    <row r="73" spans="1:7" x14ac:dyDescent="0.25">
      <c r="A73" s="7" t="s">
        <v>7</v>
      </c>
      <c r="B73" s="8">
        <f>SUM(B68:B72)</f>
        <v>2013</v>
      </c>
      <c r="C73" s="8">
        <f t="shared" ref="C73:F73" si="14">SUM(C68:C72)</f>
        <v>2042</v>
      </c>
      <c r="D73" s="8">
        <f t="shared" si="14"/>
        <v>2340</v>
      </c>
      <c r="E73" s="8">
        <f t="shared" si="14"/>
        <v>2064</v>
      </c>
      <c r="F73" s="8">
        <f t="shared" si="14"/>
        <v>8459</v>
      </c>
      <c r="G73" s="9">
        <f t="shared" si="12"/>
        <v>1</v>
      </c>
    </row>
    <row r="74" spans="1:7" x14ac:dyDescent="0.25">
      <c r="A74" t="s">
        <v>57</v>
      </c>
      <c r="B74" s="2">
        <v>248</v>
      </c>
      <c r="C74" s="2">
        <v>246</v>
      </c>
      <c r="D74" s="2">
        <v>234</v>
      </c>
      <c r="E74" s="2"/>
      <c r="F74" s="2">
        <f t="shared" si="13"/>
        <v>728</v>
      </c>
      <c r="G74" s="11">
        <f t="shared" si="12"/>
        <v>8.6062182291050948E-2</v>
      </c>
    </row>
    <row r="75" spans="1:7" ht="67.5" customHeight="1" x14ac:dyDescent="0.25">
      <c r="A75" s="15" t="s">
        <v>58</v>
      </c>
      <c r="B75" s="15"/>
      <c r="C75" s="15"/>
      <c r="D75" s="15"/>
      <c r="E75" s="15"/>
      <c r="F75" s="15"/>
      <c r="G75" s="15"/>
    </row>
    <row r="76" spans="1:7" x14ac:dyDescent="0.25">
      <c r="A76" s="16"/>
      <c r="B76" s="16"/>
      <c r="C76" s="16"/>
      <c r="D76" s="16"/>
      <c r="E76" s="16"/>
      <c r="F76" s="16"/>
      <c r="G76" s="16"/>
    </row>
    <row r="77" spans="1:7" x14ac:dyDescent="0.25">
      <c r="A77" t="s">
        <v>61</v>
      </c>
      <c r="B77" s="2" t="s">
        <v>3</v>
      </c>
      <c r="C77" s="2" t="s">
        <v>4</v>
      </c>
      <c r="D77" s="2" t="s">
        <v>5</v>
      </c>
      <c r="E77" s="2" t="s">
        <v>6</v>
      </c>
      <c r="F77" s="2" t="s">
        <v>7</v>
      </c>
      <c r="G77" s="2" t="s">
        <v>8</v>
      </c>
    </row>
    <row r="78" spans="1:7" x14ac:dyDescent="0.25">
      <c r="A78" t="s">
        <v>62</v>
      </c>
      <c r="B78" s="2">
        <v>833</v>
      </c>
      <c r="C78" s="2">
        <v>768</v>
      </c>
      <c r="D78" s="2">
        <v>982</v>
      </c>
      <c r="E78" s="3">
        <v>879</v>
      </c>
      <c r="F78" s="2">
        <f>SUM(B78:E78)</f>
        <v>3462</v>
      </c>
      <c r="G78" s="4">
        <f>F78/$F$85</f>
        <v>0.13666508763619137</v>
      </c>
    </row>
    <row r="79" spans="1:7" x14ac:dyDescent="0.25">
      <c r="A79" t="s">
        <v>63</v>
      </c>
      <c r="B79" s="2">
        <v>781</v>
      </c>
      <c r="C79" s="2">
        <v>784</v>
      </c>
      <c r="D79" s="2">
        <v>927</v>
      </c>
      <c r="E79" s="3">
        <v>782</v>
      </c>
      <c r="F79" s="2">
        <f>SUM(B79:E79)</f>
        <v>3274</v>
      </c>
      <c r="G79" s="4">
        <f>F79/$F$85</f>
        <v>0.12924364440233696</v>
      </c>
    </row>
    <row r="80" spans="1:7" x14ac:dyDescent="0.25">
      <c r="A80" t="s">
        <v>64</v>
      </c>
      <c r="B80" s="2">
        <v>542</v>
      </c>
      <c r="C80" s="2">
        <v>517</v>
      </c>
      <c r="D80" s="2">
        <v>587</v>
      </c>
      <c r="E80" s="3">
        <v>466</v>
      </c>
      <c r="F80" s="2">
        <f t="shared" ref="F80:F84" si="15">SUM(B80:E80)</f>
        <v>2112</v>
      </c>
      <c r="G80" s="4">
        <f t="shared" ref="G80:G84" si="16">F80/$F$85</f>
        <v>8.3372809095215536E-2</v>
      </c>
    </row>
    <row r="81" spans="1:7" x14ac:dyDescent="0.25">
      <c r="A81" t="s">
        <v>65</v>
      </c>
      <c r="B81" s="2">
        <v>1214</v>
      </c>
      <c r="C81" s="2">
        <v>1545</v>
      </c>
      <c r="D81" s="2">
        <v>1606</v>
      </c>
      <c r="E81" s="3">
        <v>1260</v>
      </c>
      <c r="F81" s="2">
        <f t="shared" si="15"/>
        <v>5625</v>
      </c>
      <c r="G81" s="4">
        <f t="shared" si="16"/>
        <v>0.22205116058739935</v>
      </c>
    </row>
    <row r="82" spans="1:7" x14ac:dyDescent="0.25">
      <c r="A82" t="s">
        <v>66</v>
      </c>
      <c r="B82" s="2">
        <v>1001</v>
      </c>
      <c r="C82" s="2">
        <v>1083</v>
      </c>
      <c r="D82" s="2">
        <v>1151</v>
      </c>
      <c r="E82" s="3">
        <v>1008</v>
      </c>
      <c r="F82" s="2">
        <f t="shared" si="15"/>
        <v>4243</v>
      </c>
      <c r="G82" s="4">
        <f t="shared" si="16"/>
        <v>0.16749565766619295</v>
      </c>
    </row>
    <row r="83" spans="1:7" x14ac:dyDescent="0.25">
      <c r="A83" t="s">
        <v>67</v>
      </c>
      <c r="B83" s="2">
        <v>1581</v>
      </c>
      <c r="C83" s="2">
        <v>1673</v>
      </c>
      <c r="D83" s="2">
        <v>1628</v>
      </c>
      <c r="E83" s="3">
        <v>1543</v>
      </c>
      <c r="F83" s="2">
        <f t="shared" si="15"/>
        <v>6425</v>
      </c>
      <c r="G83" s="4">
        <f t="shared" si="16"/>
        <v>0.25363177009316279</v>
      </c>
    </row>
    <row r="84" spans="1:7" x14ac:dyDescent="0.25">
      <c r="A84" t="s">
        <v>55</v>
      </c>
      <c r="B84" s="2">
        <v>31</v>
      </c>
      <c r="C84" s="2">
        <v>46</v>
      </c>
      <c r="D84" s="2">
        <v>60</v>
      </c>
      <c r="E84" s="3">
        <v>54</v>
      </c>
      <c r="F84" s="2">
        <f t="shared" si="15"/>
        <v>191</v>
      </c>
      <c r="G84" s="4">
        <f t="shared" si="16"/>
        <v>7.5398705195010261E-3</v>
      </c>
    </row>
    <row r="85" spans="1:7" x14ac:dyDescent="0.25">
      <c r="A85" s="7" t="s">
        <v>7</v>
      </c>
      <c r="B85" s="8">
        <f>SUM(B78:B84)</f>
        <v>5983</v>
      </c>
      <c r="C85" s="8">
        <f>SUM(C78:C84)</f>
        <v>6416</v>
      </c>
      <c r="D85" s="8">
        <f>SUM(D78:D84)</f>
        <v>6941</v>
      </c>
      <c r="E85" s="8">
        <f>SUM(E78:E84)</f>
        <v>5992</v>
      </c>
      <c r="F85" s="8">
        <f>SUM(F78:F84)</f>
        <v>25332</v>
      </c>
      <c r="G85" s="9">
        <f>SUBTOTAL(109,G78:G84)</f>
        <v>0.99999999999999989</v>
      </c>
    </row>
    <row r="86" spans="1:7" x14ac:dyDescent="0.25">
      <c r="A86" s="17"/>
      <c r="B86" s="17"/>
      <c r="C86" s="17"/>
      <c r="D86" s="17"/>
      <c r="E86" s="17"/>
      <c r="F86" s="17"/>
      <c r="G86" s="17"/>
    </row>
    <row r="87" spans="1:7" ht="48" customHeight="1" x14ac:dyDescent="0.25">
      <c r="A87" s="12" t="s">
        <v>68</v>
      </c>
      <c r="B87" s="13"/>
      <c r="C87" s="13"/>
      <c r="D87" s="13"/>
      <c r="E87" s="13"/>
      <c r="F87" s="13"/>
      <c r="G87" s="14"/>
    </row>
  </sheetData>
  <mergeCells count="13">
    <mergeCell ref="A50:G50"/>
    <mergeCell ref="A1:G1"/>
    <mergeCell ref="A2:G2"/>
    <mergeCell ref="A3:G3"/>
    <mergeCell ref="A43:G43"/>
    <mergeCell ref="A44:G44"/>
    <mergeCell ref="A87:G87"/>
    <mergeCell ref="A59:G59"/>
    <mergeCell ref="A60:G60"/>
    <mergeCell ref="A66:G66"/>
    <mergeCell ref="A75:G75"/>
    <mergeCell ref="A76:G76"/>
    <mergeCell ref="A86:G86"/>
  </mergeCells>
  <pageMargins left="0.7" right="0.7" top="0.75" bottom="0.75" header="0.3" footer="0.3"/>
  <tableParts count="6">
    <tablePart r:id="rId1"/>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IBR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Cains, Alyssa</dc:creator>
  <cp:keywords/>
  <dc:description/>
  <cp:lastModifiedBy>Cains, Alyssa</cp:lastModifiedBy>
  <cp:revision/>
  <dcterms:created xsi:type="dcterms:W3CDTF">2026-04-06T13:56:19Z</dcterms:created>
  <dcterms:modified xsi:type="dcterms:W3CDTF">2026-04-06T13:59:56Z</dcterms:modified>
  <cp:category/>
  <cp:contentStatus/>
</cp:coreProperties>
</file>