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0-1stQtr\"/>
    </mc:Choice>
  </mc:AlternateContent>
  <bookViews>
    <workbookView xWindow="360" yWindow="75" windowWidth="18195" windowHeight="10290"/>
  </bookViews>
  <sheets>
    <sheet name="Use of Force" sheetId="9" r:id="rId1"/>
  </sheets>
  <calcPr calcId="162913"/>
</workbook>
</file>

<file path=xl/calcChain.xml><?xml version="1.0" encoding="utf-8"?>
<calcChain xmlns="http://schemas.openxmlformats.org/spreadsheetml/2006/main">
  <c r="F11" i="9" l="1"/>
  <c r="G11" i="9"/>
  <c r="H25" i="9" l="1"/>
  <c r="E26" i="9"/>
  <c r="F26" i="9"/>
  <c r="G26" i="9"/>
  <c r="D26" i="9"/>
  <c r="H17" i="9" l="1"/>
  <c r="H32" i="9" l="1"/>
  <c r="H33" i="9"/>
  <c r="H34" i="9"/>
  <c r="H35" i="9"/>
  <c r="H36" i="9"/>
  <c r="H37" i="9"/>
  <c r="H42" i="9" l="1"/>
  <c r="H43" i="9"/>
  <c r="H41" i="9"/>
  <c r="H44" i="9" l="1"/>
  <c r="I41" i="9" s="1"/>
  <c r="I42" i="9" l="1"/>
  <c r="I43" i="9"/>
  <c r="I44" i="9"/>
  <c r="H27" i="9" l="1"/>
  <c r="H100" i="9" l="1"/>
  <c r="H75" i="9"/>
  <c r="H76" i="9"/>
  <c r="H77" i="9"/>
  <c r="H78" i="9"/>
  <c r="H79" i="9"/>
  <c r="H80" i="9"/>
  <c r="H74" i="9"/>
  <c r="H22" i="9"/>
  <c r="H16" i="9" l="1"/>
  <c r="H18" i="9"/>
  <c r="H19" i="9"/>
  <c r="H20" i="9"/>
  <c r="H23" i="9"/>
  <c r="H24" i="9"/>
  <c r="G109" i="9"/>
  <c r="G133" i="9"/>
  <c r="G125" i="9"/>
  <c r="G117" i="9"/>
  <c r="H116" i="9"/>
  <c r="H124" i="9"/>
  <c r="H140" i="9"/>
  <c r="H132" i="9"/>
  <c r="G141" i="9"/>
  <c r="D141" i="9"/>
  <c r="E141" i="9"/>
  <c r="F141" i="9"/>
  <c r="D133" i="9"/>
  <c r="E133" i="9"/>
  <c r="F133" i="9"/>
  <c r="D125" i="9"/>
  <c r="E125" i="9"/>
  <c r="F125" i="9"/>
  <c r="F117" i="9"/>
  <c r="E117" i="9"/>
  <c r="D117" i="9"/>
  <c r="G101" i="9"/>
  <c r="F101" i="9"/>
  <c r="H108" i="9"/>
  <c r="F109" i="9"/>
  <c r="D109" i="9"/>
  <c r="E109" i="9"/>
  <c r="E101" i="9"/>
  <c r="D101" i="9"/>
  <c r="D81" i="9"/>
  <c r="E81" i="9"/>
  <c r="F81" i="9"/>
  <c r="D38" i="9"/>
  <c r="E38" i="9"/>
  <c r="F38" i="9"/>
  <c r="H10" i="9"/>
  <c r="F88" i="9"/>
  <c r="G88" i="9"/>
  <c r="E88" i="9"/>
  <c r="H31" i="9" l="1"/>
  <c r="H30" i="9" l="1"/>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F12" i="9" s="1"/>
  <c r="E71" i="9"/>
  <c r="E11" i="9" s="1"/>
  <c r="E12" i="9" s="1"/>
  <c r="D71" i="9"/>
  <c r="D11" i="9" s="1"/>
  <c r="H70" i="9"/>
  <c r="H69" i="9"/>
  <c r="H68" i="9"/>
  <c r="G65" i="9"/>
  <c r="F65" i="9"/>
  <c r="E65" i="9"/>
  <c r="D65" i="9"/>
  <c r="H64" i="9"/>
  <c r="H63" i="9"/>
  <c r="H62" i="9"/>
  <c r="H61" i="9"/>
  <c r="H60" i="9"/>
  <c r="H59" i="9"/>
  <c r="G51" i="9"/>
  <c r="F51" i="9"/>
  <c r="E51" i="9"/>
  <c r="D51" i="9"/>
  <c r="H50" i="9"/>
  <c r="H49" i="9"/>
  <c r="H21" i="9"/>
  <c r="H26" i="9" s="1"/>
  <c r="G12" i="9" l="1"/>
  <c r="D12" i="9"/>
  <c r="H141" i="9"/>
  <c r="H133" i="9"/>
  <c r="H125" i="9"/>
  <c r="H117" i="9"/>
  <c r="H109" i="9"/>
  <c r="I25" i="9"/>
  <c r="H101" i="9"/>
  <c r="H88" i="9"/>
  <c r="I86" i="9" s="1"/>
  <c r="H65" i="9"/>
  <c r="I63" i="9" s="1"/>
  <c r="H71" i="9"/>
  <c r="I70" i="9" s="1"/>
  <c r="H51" i="9"/>
  <c r="I49" i="9" s="1"/>
  <c r="H11" i="9" l="1"/>
  <c r="H12" i="9" s="1"/>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I51" i="9"/>
  <c r="I50" i="9"/>
  <c r="I71" i="9"/>
  <c r="I69" i="9"/>
  <c r="I68" i="9"/>
  <c r="G38" i="9" l="1"/>
  <c r="H38" i="9"/>
  <c r="I32" i="9" l="1"/>
  <c r="I33" i="9"/>
  <c r="I34" i="9"/>
  <c r="I35" i="9"/>
  <c r="I36" i="9"/>
  <c r="I37" i="9"/>
  <c r="I31" i="9"/>
  <c r="H81" i="9"/>
  <c r="I30" i="9"/>
  <c r="I38" i="9" l="1"/>
  <c r="I77" i="9"/>
  <c r="I79" i="9"/>
  <c r="I78" i="9"/>
  <c r="I80" i="9"/>
  <c r="G81" i="9"/>
  <c r="I75" i="9"/>
  <c r="I81" i="9"/>
  <c r="I74" i="9"/>
  <c r="I76" i="9"/>
</calcChain>
</file>

<file path=xl/sharedStrings.xml><?xml version="1.0" encoding="utf-8"?>
<sst xmlns="http://schemas.openxmlformats.org/spreadsheetml/2006/main" count="192" uniqueCount="67">
  <si>
    <t>Q1</t>
  </si>
  <si>
    <t>Q2</t>
  </si>
  <si>
    <t>Q3</t>
  </si>
  <si>
    <t>Q4</t>
  </si>
  <si>
    <t>Total</t>
  </si>
  <si>
    <t>%</t>
  </si>
  <si>
    <t>West</t>
  </si>
  <si>
    <t>South</t>
  </si>
  <si>
    <t>Central</t>
  </si>
  <si>
    <t>North</t>
  </si>
  <si>
    <t>East</t>
  </si>
  <si>
    <t>Male</t>
  </si>
  <si>
    <t>Female</t>
  </si>
  <si>
    <t>Unknown</t>
  </si>
  <si>
    <t>Asian</t>
  </si>
  <si>
    <t>African-American</t>
  </si>
  <si>
    <t>Native American</t>
  </si>
  <si>
    <t>Hispanic</t>
  </si>
  <si>
    <t>Types of Force Used By Officers</t>
  </si>
  <si>
    <t>Force</t>
  </si>
  <si>
    <t>Taser Deployment</t>
  </si>
  <si>
    <t>OC (i.e. Pepper) Spray Deployment</t>
  </si>
  <si>
    <t>Baton Strike</t>
  </si>
  <si>
    <t>Citizen- Sex</t>
  </si>
  <si>
    <t>Citizen- Race</t>
  </si>
  <si>
    <t>Decentralization/Takedown (e.g. officer pushing or pulling a subject to the ground)</t>
  </si>
  <si>
    <t>Hobble Restraints (a belt system which restricts a subject's ability to kick at officers, squad windows, etc)</t>
  </si>
  <si>
    <t>Officer*- Sex</t>
  </si>
  <si>
    <t>Officer*- Race</t>
  </si>
  <si>
    <t>District*</t>
  </si>
  <si>
    <t>Officer to Citizen Demographics</t>
  </si>
  <si>
    <t>Other Influencing Factors</t>
  </si>
  <si>
    <t>Other</t>
  </si>
  <si>
    <t>Officer Race</t>
  </si>
  <si>
    <t>Citizen Race</t>
  </si>
  <si>
    <t>Alcohol</t>
  </si>
  <si>
    <t>Drugs</t>
  </si>
  <si>
    <t>Alcohol/Drugs Combined</t>
  </si>
  <si>
    <t>Use of Force Non-Deadly</t>
  </si>
  <si>
    <t>For further information regarding the Madison Police Department’s Standard Operating Procedures on the use of force, follow the links below:</t>
  </si>
  <si>
    <t>Use of Deadly Force</t>
  </si>
  <si>
    <t>Use of Force Documentation</t>
  </si>
  <si>
    <t>Caucasian</t>
  </si>
  <si>
    <t>Firearm Discharged to Put Down a Sick or Suffering Animal</t>
  </si>
  <si>
    <t>Firearm Discharged Toward Suspect</t>
  </si>
  <si>
    <t>Impact Munition (firearm delivered projectile launched at a lower than normal velocity)</t>
  </si>
  <si>
    <t>Calls for Service</t>
  </si>
  <si>
    <t>Citizen Contacts Where Force Was Used</t>
  </si>
  <si>
    <t>% of CFS Where Force Was Used</t>
  </si>
  <si>
    <t>Description</t>
  </si>
  <si>
    <t xml:space="preserve"> </t>
  </si>
  <si>
    <t>Within County - Assist Agency</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</si>
  <si>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</si>
  <si>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K9 Bite</t>
  </si>
  <si>
    <t>Time of Day/Patrol Shift</t>
  </si>
  <si>
    <t>*Please refer to MPDs SOP on use of force data collection for the definition of recordable force and distinction between reportable and recordable use of force:                                        http://www.cityofmadison.com/police/documents/sop/UseOfForceData.pdf</t>
  </si>
  <si>
    <t>Midtown</t>
  </si>
  <si>
    <t>Out of County</t>
  </si>
  <si>
    <t>Specialty (SWAT/SET)</t>
  </si>
  <si>
    <t>Due to the dynamic nature of data, this information is a snapshot in time as of the creation of this report. The processing of additional records and corrections will be reflected in updates to existing and future sections of this report.   Data generated on: 4/6/2020</t>
  </si>
  <si>
    <t xml:space="preserve">From January 1st through March 31st of 2020, Madison Police Officers responded to 32,218 calls for service.  In that time, there were 80 citizen contacts in which officers used recordable force* during their encounter.  This means that in the 1st quarter, MPD officers used recordable force 0.25% of the time when engaging with our citizens.  Each of these force incidents documented by officers was reviewed for compliance with MPD standard operating procedures.
</t>
  </si>
  <si>
    <t>1st Detail (7am-3pm)</t>
  </si>
  <si>
    <t>2nd Detail (3pm-11pm)</t>
  </si>
  <si>
    <t>3rd Detail (11pm-7am)</t>
  </si>
  <si>
    <t xml:space="preserve">For 2020, MPD is comprised of 70% male officers as compared to 30% female officers.  MPD employed about 2.5 times the number of women than the national average of 12%.  The MPD officers who used force, broken down quarterly, were:
</t>
  </si>
  <si>
    <t xml:space="preserve">MPD is comprised of men and women who represent many different racial groups and is generally reflective of the general Madison population.  For 2020, MPD employed 80% Caucasian officers and 20% minority officers. MPD officers who used force, broken down by quarter, were:
</t>
  </si>
  <si>
    <t>Active Counter Measures (e.g. officer striking a subject with hand, forearm, foot or knee)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</si>
</sst>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color theme="1"/>
      <name val="Calibri"/>
      <family val="2"/>
      <scheme val="minor"/>
    </font>
    <font>
      <sz val="11"/>
      <name val="Calibri"/>
      <family val="2"/>
      <scheme val="minor"/>
    </font>
    <font>
      <b/>
      <sz val="12"/>
      <color rgb="FFFF0000"/>
      <name val="Calibri"/>
      <family val="2"/>
      <scheme val="minor"/>
    </font>
    <font>
      <sz val="11"/>
      <color theme="1"/>
      <name val="Calibri"/>
      <family val="2"/>
      <scheme val="minor"/>
    </font>
    <font>
      <sz val="10"/>
      <name val="Calibri"/>
      <family val="2"/>
      <scheme val="minor"/>
    </font>
  </fonts>
  <fills count="11">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s>
  <borders count="2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30">
    <xf numFmtId="0" fontId="0" fillId="0" borderId="0" xfId="0"/>
    <xf numFmtId="164" fontId="0" fillId="0" borderId="0" xfId="1" applyNumberFormat="1" applyFont="1" applyAlignment="1">
      <alignment horizontal="center"/>
    </xf>
    <xf numFmtId="0" fontId="0" fillId="0" borderId="0" xfId="0" applyAlignment="1">
      <alignment wrapText="1"/>
    </xf>
    <xf numFmtId="0" fontId="3" fillId="0" borderId="0" xfId="0" applyFont="1" applyFill="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3" xfId="0" applyFont="1" applyBorder="1"/>
    <xf numFmtId="0" fontId="2" fillId="0" borderId="13" xfId="0" applyFont="1" applyBorder="1" applyAlignment="1">
      <alignment horizontal="center" vertical="center"/>
    </xf>
    <xf numFmtId="164" fontId="2" fillId="0" borderId="14" xfId="1" applyNumberFormat="1" applyFont="1" applyBorder="1" applyAlignment="1">
      <alignment horizontal="center" vertical="center"/>
    </xf>
    <xf numFmtId="0" fontId="2" fillId="4" borderId="0" xfId="0" applyFont="1" applyFill="1" applyAlignment="1"/>
    <xf numFmtId="164" fontId="0" fillId="0" borderId="0" xfId="1" applyNumberFormat="1" applyFont="1" applyAlignment="1">
      <alignment horizontal="center" vertical="center" wrapText="1"/>
    </xf>
    <xf numFmtId="0" fontId="2" fillId="0" borderId="0" xfId="0" applyFont="1" applyFill="1" applyAlignment="1">
      <alignment horizontal="center"/>
    </xf>
    <xf numFmtId="0" fontId="4" fillId="0" borderId="0" xfId="0" applyFont="1" applyFill="1" applyAlignment="1"/>
    <xf numFmtId="0" fontId="0" fillId="0" borderId="0" xfId="0"/>
    <xf numFmtId="0" fontId="0" fillId="0" borderId="0" xfId="0" applyAlignment="1">
      <alignment horizontal="center"/>
    </xf>
    <xf numFmtId="0" fontId="0" fillId="0" borderId="0" xfId="0" applyBorder="1"/>
    <xf numFmtId="0" fontId="3" fillId="0" borderId="0" xfId="0" applyFont="1" applyFill="1" applyAlignment="1">
      <alignment horizontal="center" wrapText="1"/>
    </xf>
    <xf numFmtId="164" fontId="1" fillId="0" borderId="0" xfId="1" applyNumberFormat="1" applyFont="1" applyAlignment="1">
      <alignment horizontal="center"/>
    </xf>
    <xf numFmtId="0" fontId="0" fillId="8" borderId="0" xfId="0" applyFill="1" applyAlignment="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applyAlignment="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applyAlignment="1"/>
    <xf numFmtId="0" fontId="2" fillId="8" borderId="4" xfId="0" applyFont="1" applyFill="1" applyBorder="1" applyAlignment="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0" fillId="0" borderId="0" xfId="0" applyBorder="1" applyAlignment="1">
      <alignment wrapText="1"/>
    </xf>
    <xf numFmtId="0" fontId="0" fillId="0" borderId="0" xfId="0"/>
    <xf numFmtId="0" fontId="3" fillId="0" borderId="0" xfId="0" applyFont="1" applyFill="1" applyAlignment="1">
      <alignment horizontal="center" wrapText="1"/>
    </xf>
    <xf numFmtId="0" fontId="5" fillId="0" borderId="0" xfId="0" applyFont="1" applyFill="1" applyBorder="1" applyAlignment="1">
      <alignment horizontal="center" vertical="center" wrapText="1"/>
    </xf>
    <xf numFmtId="164" fontId="8" fillId="0" borderId="0" xfId="1" applyNumberFormat="1" applyFont="1" applyAlignment="1">
      <alignment horizontal="center" vertical="center"/>
    </xf>
    <xf numFmtId="0" fontId="9" fillId="0" borderId="0" xfId="0" applyFont="1" applyFill="1" applyBorder="1" applyAlignment="1">
      <alignment horizontal="center" vertical="center" wrapText="1"/>
    </xf>
    <xf numFmtId="0" fontId="4" fillId="0" borderId="0" xfId="0" applyFont="1" applyFill="1" applyAlignment="1">
      <alignment horizont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5" fillId="0" borderId="0" xfId="0" applyNumberFormat="1" applyFont="1" applyFill="1" applyBorder="1" applyAlignment="1">
      <alignment horizontal="center" vertical="center" wrapText="1"/>
    </xf>
    <xf numFmtId="10" fontId="9" fillId="0" borderId="0" xfId="1" applyNumberFormat="1" applyFont="1" applyFill="1" applyBorder="1" applyAlignment="1">
      <alignment horizontal="center" vertical="center" wrapText="1"/>
    </xf>
    <xf numFmtId="0" fontId="0" fillId="0" borderId="0" xfId="0" applyAlignment="1">
      <alignment horizontal="center"/>
    </xf>
    <xf numFmtId="10" fontId="10" fillId="0" borderId="0" xfId="1" applyNumberFormat="1" applyFont="1" applyFill="1" applyAlignment="1">
      <alignment horizontal="center" wrapText="1"/>
    </xf>
    <xf numFmtId="0" fontId="0" fillId="0" borderId="0" xfId="0" applyNumberFormat="1" applyAlignment="1">
      <alignment horizontal="center"/>
    </xf>
    <xf numFmtId="0" fontId="2" fillId="0" borderId="13" xfId="0" applyNumberFormat="1" applyFont="1" applyBorder="1" applyAlignment="1">
      <alignment horizontal="center"/>
    </xf>
    <xf numFmtId="0" fontId="0" fillId="0" borderId="0" xfId="0" applyAlignment="1">
      <alignment horizontal="center"/>
    </xf>
    <xf numFmtId="164" fontId="11" fillId="0" borderId="0" xfId="1" applyNumberFormat="1" applyFont="1" applyAlignment="1">
      <alignment horizontal="center"/>
    </xf>
    <xf numFmtId="0" fontId="0" fillId="0" borderId="0" xfId="0" applyAlignment="1">
      <alignment horizontal="center"/>
    </xf>
    <xf numFmtId="0" fontId="0" fillId="0" borderId="0" xfId="0" applyBorder="1" applyAlignment="1">
      <alignment vertical="center" wrapText="1"/>
    </xf>
    <xf numFmtId="0" fontId="0" fillId="0" borderId="0" xfId="0" applyBorder="1" applyAlignment="1">
      <alignment horizontal="center" vertical="center"/>
    </xf>
    <xf numFmtId="164" fontId="11" fillId="0" borderId="0" xfId="1" applyNumberFormat="1" applyFont="1" applyBorder="1" applyAlignment="1">
      <alignment horizontal="center" vertical="center"/>
    </xf>
    <xf numFmtId="0" fontId="2" fillId="0" borderId="0" xfId="0" applyFont="1" applyBorder="1"/>
    <xf numFmtId="0" fontId="2" fillId="0" borderId="0" xfId="0" applyFont="1" applyBorder="1" applyAlignment="1">
      <alignment horizontal="center"/>
    </xf>
    <xf numFmtId="0" fontId="0" fillId="0" borderId="0" xfId="0" applyAlignment="1">
      <alignment horizontal="center"/>
    </xf>
    <xf numFmtId="0" fontId="2" fillId="0" borderId="0" xfId="0" applyNumberFormat="1" applyFont="1" applyBorder="1" applyAlignment="1">
      <alignment horizontal="center"/>
    </xf>
    <xf numFmtId="164" fontId="2" fillId="0" borderId="0" xfId="1" applyNumberFormat="1" applyFont="1" applyBorder="1" applyAlignment="1">
      <alignment horizontal="center"/>
    </xf>
    <xf numFmtId="0" fontId="3" fillId="0" borderId="0" xfId="0" applyFont="1" applyFill="1" applyAlignment="1">
      <alignment horizontal="center" wrapText="1"/>
    </xf>
    <xf numFmtId="0" fontId="3" fillId="0" borderId="10" xfId="0" applyFont="1" applyFill="1" applyBorder="1" applyAlignment="1">
      <alignment horizontal="center"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0" fillId="0" borderId="0" xfId="0" applyAlignment="1">
      <alignment horizontal="center"/>
    </xf>
    <xf numFmtId="0" fontId="0" fillId="0" borderId="0" xfId="0" applyAlignment="1">
      <alignment horizontal="center"/>
    </xf>
    <xf numFmtId="0" fontId="4" fillId="5" borderId="0" xfId="0" applyFont="1" applyFill="1" applyBorder="1" applyAlignment="1">
      <alignment horizontal="center"/>
    </xf>
    <xf numFmtId="0" fontId="0" fillId="0" borderId="0" xfId="0" applyBorder="1" applyAlignment="1">
      <alignment horizontal="center"/>
    </xf>
    <xf numFmtId="0" fontId="0" fillId="0" borderId="0" xfId="0" applyAlignment="1">
      <alignment horizontal="center"/>
    </xf>
    <xf numFmtId="0" fontId="0" fillId="0" borderId="0" xfId="0" applyAlignment="1">
      <alignment horizontal="center"/>
    </xf>
    <xf numFmtId="0" fontId="4" fillId="5" borderId="0" xfId="0" applyFont="1" applyFill="1" applyBorder="1" applyAlignment="1">
      <alignment horizontal="left"/>
    </xf>
    <xf numFmtId="0" fontId="0" fillId="0" borderId="0" xfId="0" applyAlignment="1">
      <alignment horizontal="center"/>
    </xf>
    <xf numFmtId="0" fontId="0" fillId="0" borderId="0" xfId="0" applyAlignment="1">
      <alignment horizont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5" fillId="0" borderId="5" xfId="0" applyFont="1" applyFill="1" applyBorder="1" applyAlignment="1">
      <alignment horizontal="center" vertical="center" wrapText="1"/>
    </xf>
    <xf numFmtId="0" fontId="3" fillId="2" borderId="0" xfId="0" applyFont="1" applyFill="1" applyAlignment="1">
      <alignment horizontal="center"/>
    </xf>
    <xf numFmtId="0" fontId="3" fillId="0" borderId="0" xfId="0" applyFont="1" applyFill="1" applyAlignment="1">
      <alignment horizont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2" fillId="10" borderId="12" xfId="0" applyFont="1" applyFill="1" applyBorder="1" applyAlignment="1">
      <alignment horizontal="left" wrapText="1"/>
    </xf>
    <xf numFmtId="0" fontId="12" fillId="10" borderId="13" xfId="0" applyFont="1" applyFill="1" applyBorder="1" applyAlignment="1">
      <alignment horizontal="left" wrapText="1"/>
    </xf>
    <xf numFmtId="0" fontId="12" fillId="10" borderId="14" xfId="0" applyFont="1" applyFill="1" applyBorder="1" applyAlignment="1">
      <alignment horizontal="left" wrapText="1"/>
    </xf>
    <xf numFmtId="0" fontId="0" fillId="0" borderId="0" xfId="0" applyAlignment="1">
      <alignment horizontal="center"/>
    </xf>
    <xf numFmtId="0" fontId="2" fillId="0" borderId="5" xfId="0" applyFont="1" applyBorder="1" applyAlignment="1">
      <alignment horizontal="center"/>
    </xf>
    <xf numFmtId="0" fontId="12" fillId="10" borderId="27" xfId="0" applyFont="1" applyFill="1" applyBorder="1" applyAlignment="1">
      <alignment horizontal="center" wrapText="1"/>
    </xf>
    <xf numFmtId="0" fontId="12" fillId="10" borderId="5" xfId="0" applyFont="1" applyFill="1" applyBorder="1" applyAlignment="1">
      <alignment horizontal="center" wrapText="1"/>
    </xf>
    <xf numFmtId="0" fontId="12" fillId="10" borderId="28" xfId="0" applyFont="1" applyFill="1" applyBorder="1" applyAlignment="1">
      <alignment horizontal="center" wrapText="1"/>
    </xf>
    <xf numFmtId="0" fontId="2" fillId="0" borderId="5" xfId="0" applyFont="1" applyBorder="1" applyAlignment="1">
      <alignment horizontal="center" vertical="center" wrapText="1"/>
    </xf>
    <xf numFmtId="0" fontId="0" fillId="0" borderId="0" xfId="0" applyBorder="1" applyAlignment="1">
      <alignment horizont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Border="1" applyAlignment="1">
      <alignment horizontal="center" vertical="center"/>
    </xf>
    <xf numFmtId="0" fontId="2" fillId="6" borderId="18" xfId="0" applyFont="1" applyFill="1" applyBorder="1" applyAlignment="1">
      <alignment horizontal="center" vertical="center" textRotation="90"/>
    </xf>
    <xf numFmtId="0" fontId="2" fillId="6" borderId="19" xfId="0" applyFont="1" applyFill="1" applyBorder="1" applyAlignment="1">
      <alignment horizontal="center" vertical="center" textRotation="90"/>
    </xf>
    <xf numFmtId="0" fontId="2" fillId="6" borderId="20" xfId="0" applyFont="1" applyFill="1" applyBorder="1" applyAlignment="1">
      <alignment horizontal="center" vertical="center" textRotation="90"/>
    </xf>
    <xf numFmtId="0" fontId="2" fillId="7" borderId="18" xfId="0" applyFont="1" applyFill="1" applyBorder="1" applyAlignment="1">
      <alignment horizontal="center" vertical="center" textRotation="90"/>
    </xf>
    <xf numFmtId="0" fontId="2" fillId="7" borderId="19"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1"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26" xfId="0" applyFont="1" applyBorder="1" applyAlignment="1">
      <alignment horizontal="center" vertical="center" wrapText="1"/>
    </xf>
    <xf numFmtId="0" fontId="6" fillId="0" borderId="15" xfId="2" applyBorder="1" applyAlignment="1" applyProtection="1">
      <alignment horizontal="center"/>
    </xf>
    <xf numFmtId="0" fontId="6" fillId="0" borderId="16" xfId="2" applyBorder="1" applyAlignment="1" applyProtection="1">
      <alignment horizontal="center"/>
    </xf>
    <xf numFmtId="0" fontId="6" fillId="0" borderId="17" xfId="2" applyBorder="1" applyAlignment="1" applyProtection="1">
      <alignment horizontal="center"/>
    </xf>
    <xf numFmtId="0" fontId="6" fillId="0" borderId="21" xfId="2" applyBorder="1" applyAlignment="1" applyProtection="1">
      <alignment horizontal="center"/>
    </xf>
    <xf numFmtId="0" fontId="6" fillId="0" borderId="22" xfId="2" applyBorder="1" applyAlignment="1" applyProtection="1">
      <alignment horizontal="center"/>
    </xf>
    <xf numFmtId="0" fontId="6" fillId="0" borderId="23" xfId="2" applyBorder="1" applyAlignment="1" applyProtection="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cellXfs>
  <cellStyles count="4">
    <cellStyle name="Hyperlink" xfId="2" builtinId="8"/>
    <cellStyle name="Normal" xfId="0" builtinId="0"/>
    <cellStyle name="Normal 2" xfId="3"/>
    <cellStyle name="Percent" xfId="1" builtinId="5"/>
  </cellStyles>
  <dxfs count="79">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id="23" name="Table11132524" displayName="Table11132524" ref="C48:I51" totalsRowShown="0" headerRowDxfId="78" dataDxfId="77">
  <tableColumns count="7">
    <tableColumn id="1" name="Officer*- Sex"/>
    <tableColumn id="2" name="Q1" dataDxfId="76"/>
    <tableColumn id="3" name="Q2" dataDxfId="75"/>
    <tableColumn id="4" name="Q3" dataDxfId="74"/>
    <tableColumn id="5" name="Q4" dataDxfId="73"/>
    <tableColumn id="6" name="Total" dataDxfId="72"/>
    <tableColumn id="7" name="%" dataDxfId="71" dataCellStyle="Percent">
      <calculatedColumnFormula>H49/$H$51</calculatedColumnFormula>
    </tableColumn>
  </tableColumns>
  <tableStyleInfo name="TableStyleMedium9" showFirstColumn="0" showLastColumn="0" showRowStripes="1" showColumnStripes="0"/>
</table>
</file>

<file path=xl/tables/table10.xml><?xml version="1.0" encoding="utf-8"?>
<table xmlns="http://schemas.openxmlformats.org/spreadsheetml/2006/main" id="2" name="Table2" displayName="Table2" ref="C40:I44" totalsRowShown="0" tableBorderDxfId="7">
  <autoFilter ref="C40:I44"/>
  <tableColumns count="7">
    <tableColumn id="1" name="Time of Day/Patrol Shift" dataDxfId="6"/>
    <tableColumn id="2" name="Q1" dataDxfId="5"/>
    <tableColumn id="3" name="Q2" dataDxfId="4"/>
    <tableColumn id="4" name="Q3" dataDxfId="3"/>
    <tableColumn id="5" name="Q4" dataDxfId="2"/>
    <tableColumn id="6" name="Total" dataDxfId="1"/>
    <tableColumn id="7" name="%" dataDxfId="0" dataCellStyle="Percent">
      <calculatedColumnFormula>Table2[[#This Row],[Total]]/H42</calculatedColumnFormula>
    </tableColumn>
  </tableColumns>
  <tableStyleInfo name="TableStyleMedium13" showFirstColumn="0" showLastColumn="0" showRowStripes="1" showColumnStripes="0"/>
</table>
</file>

<file path=xl/tables/table2.xml><?xml version="1.0" encoding="utf-8"?>
<table xmlns="http://schemas.openxmlformats.org/spreadsheetml/2006/main" id="30" name="Table13152631" displayName="Table13152631" ref="C58:I65" totalsRowShown="0" headerRowDxfId="70" dataDxfId="69">
  <tableColumns count="7">
    <tableColumn id="1" name="Officer*- Race"/>
    <tableColumn id="2" name="Q1" dataDxfId="68"/>
    <tableColumn id="3" name="Q2" dataDxfId="67"/>
    <tableColumn id="4" name="Q3" dataDxfId="66"/>
    <tableColumn id="5" name="Q4" dataDxfId="65"/>
    <tableColumn id="6" name="Total" dataDxfId="64"/>
    <tableColumn id="7" name="%" dataDxfId="63" dataCellStyle="Percent">
      <calculatedColumnFormula>H59/$H$65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31" name="Table15212732" displayName="Table15212732" ref="C15:I27" totalsRowShown="0" headerRowDxfId="62" dataDxfId="61">
  <tableColumns count="7">
    <tableColumn id="1" name="Force"/>
    <tableColumn id="2" name="Q1" dataDxfId="60"/>
    <tableColumn id="3" name="Q2" dataDxfId="59"/>
    <tableColumn id="4" name="Q3" dataDxfId="58"/>
    <tableColumn id="5" name="Q4" dataDxfId="57"/>
    <tableColumn id="6" name="Total" dataDxfId="56"/>
    <tableColumn id="7" name="%" dataDxfId="55" dataCellStyle="Percent">
      <calculatedColumnFormula>Table15212732[[#This Row],[Total]]/$H$26</calculatedColumnFormula>
    </tableColumn>
  </tableColumns>
  <tableStyleInfo name="TableStyleMedium10" showFirstColumn="0" showLastColumn="0" showRowStripes="1" showColumnStripes="0"/>
</table>
</file>

<file path=xl/tables/table4.xml><?xml version="1.0" encoding="utf-8"?>
<table xmlns="http://schemas.openxmlformats.org/spreadsheetml/2006/main" id="32" name="Table17222833" displayName="Table17222833" ref="C29:I38" totalsRowShown="0" headerRowDxfId="54" dataDxfId="53">
  <tableColumns count="7">
    <tableColumn id="1" name="District*"/>
    <tableColumn id="2" name="Q1" dataDxfId="52"/>
    <tableColumn id="3" name="Q2" dataDxfId="51"/>
    <tableColumn id="4" name="Q3" dataDxfId="50"/>
    <tableColumn id="5" name="Q4" dataDxfId="49">
      <calculatedColumnFormula>SUM(G21:G29)</calculatedColumnFormula>
    </tableColumn>
    <tableColumn id="6" name="Total" dataDxfId="48"/>
    <tableColumn id="7" name="%" dataDxfId="47" dataCellStyle="Percent"/>
  </tableColumns>
  <tableStyleInfo name="TableStyleMedium7" showFirstColumn="0" showLastColumn="0" showRowStripes="1" showColumnStripes="0"/>
</table>
</file>

<file path=xl/tables/table5.xml><?xml version="1.0" encoding="utf-8"?>
<table xmlns="http://schemas.openxmlformats.org/spreadsheetml/2006/main" id="33" name="Table1219232934" displayName="Table1219232934" ref="C67:I71" totalsRowShown="0" headerRowDxfId="46" dataDxfId="45">
  <tableColumns count="7">
    <tableColumn id="1" name="Citizen- Sex"/>
    <tableColumn id="2" name="Q1" dataDxfId="44"/>
    <tableColumn id="3" name="Q2" dataDxfId="43"/>
    <tableColumn id="4" name="Q3" dataDxfId="42"/>
    <tableColumn id="5" name="Q4" dataDxfId="41"/>
    <tableColumn id="6" name="Total" dataDxfId="40"/>
    <tableColumn id="7" name="%" dataDxfId="39" dataCellStyle="Percent">
      <calculatedColumnFormula>H68/$H$71</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34" name="Table1420243035" displayName="Table1420243035" ref="C73:I81" totalsRowShown="0" headerRowDxfId="38" dataDxfId="37">
  <tableColumns count="7">
    <tableColumn id="1" name="Citizen- Race"/>
    <tableColumn id="2" name="Q1" dataDxfId="36"/>
    <tableColumn id="3" name="Q2" dataDxfId="35"/>
    <tableColumn id="4" name="Q3" dataDxfId="34"/>
    <tableColumn id="5" name="Q4" dataDxfId="33">
      <calculatedColumnFormula>SUM(G67:G73)</calculatedColumnFormula>
    </tableColumn>
    <tableColumn id="6" name="Total" dataDxfId="32"/>
    <tableColumn id="7" name="%" dataDxfId="31" dataCellStyle="Percent">
      <calculatedColumnFormula>H74/$H$81</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id="35" name="Table1236" displayName="Table1236" ref="C93:I141" totalsRowShown="0" headerRowDxfId="30">
  <tableColumns count="7">
    <tableColumn id="2" name="Citizen Race"/>
    <tableColumn id="3" name="Q1" dataDxfId="29"/>
    <tableColumn id="4" name="Q2"/>
    <tableColumn id="5" name="Q3"/>
    <tableColumn id="6" name="Q4"/>
    <tableColumn id="7" name="Total" dataDxfId="28"/>
    <tableColumn id="8" name="%" dataDxfId="27" dataCellStyle="Percent">
      <calculatedColumnFormula>H94/$H$141</calculatedColumnFormula>
    </tableColumn>
  </tableColumns>
  <tableStyleInfo name="TableStyleMedium12" showFirstColumn="0" showLastColumn="0" showRowStripes="1" showColumnStripes="0"/>
</table>
</file>

<file path=xl/tables/table8.xml><?xml version="1.0" encoding="utf-8"?>
<table xmlns="http://schemas.openxmlformats.org/spreadsheetml/2006/main" id="36" name="Table1537" displayName="Table1537" ref="C83:I88" totalsRowShown="0" headerRowDxfId="26" dataDxfId="25" tableBorderDxfId="24">
  <tableColumns count="7">
    <tableColumn id="1" name="Other Influencing Factors" dataDxfId="23"/>
    <tableColumn id="2" name="Q1" dataDxfId="22"/>
    <tableColumn id="3" name="Q2" dataDxfId="21"/>
    <tableColumn id="4" name="Q3" dataDxfId="20"/>
    <tableColumn id="5" name="Q4" dataDxfId="19"/>
    <tableColumn id="6" name="Total" dataDxfId="18">
      <calculatedColumnFormula>SUM(D84:G84)</calculatedColumnFormula>
    </tableColumn>
    <tableColumn id="7" name="%" dataDxfId="17" dataCellStyle="Percent">
      <calculatedColumnFormula>H84/$H$88</calculatedColumnFormula>
    </tableColumn>
  </tableColumns>
  <tableStyleInfo name="TableStyleMedium9" showFirstColumn="0" showLastColumn="0" showRowStripes="1" showColumnStripes="0"/>
</table>
</file>

<file path=xl/tables/table9.xml><?xml version="1.0" encoding="utf-8"?>
<table xmlns="http://schemas.openxmlformats.org/spreadsheetml/2006/main" id="9" name="Table9" displayName="Table9" ref="C9:I12" totalsRowShown="0" headerRowDxfId="16" dataDxfId="15">
  <autoFilter ref="C9:I12"/>
  <tableColumns count="7">
    <tableColumn id="1" name="Description" dataDxfId="14"/>
    <tableColumn id="2" name="Q1" dataDxfId="13"/>
    <tableColumn id="3" name="Q2" dataDxfId="12"/>
    <tableColumn id="4" name="Q3" dataDxfId="11"/>
    <tableColumn id="5" name="Q4" dataDxfId="10"/>
    <tableColumn id="6" name="Total" dataDxfId="9">
      <calculatedColumnFormula>SUM(Table9[[#This Row],[Q1]:[Q4]])</calculatedColumnFormula>
    </tableColumn>
    <tableColumn id="7" name=" " dataDxfId="8"/>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13" Type="http://schemas.openxmlformats.org/officeDocument/2006/relationships/table" Target="../tables/table9.xml"/><Relationship Id="rId3" Type="http://schemas.openxmlformats.org/officeDocument/2006/relationships/printerSettings" Target="../printerSettings/printerSettings1.bin"/><Relationship Id="rId7" Type="http://schemas.openxmlformats.org/officeDocument/2006/relationships/table" Target="../tables/table3.xml"/><Relationship Id="rId12" Type="http://schemas.openxmlformats.org/officeDocument/2006/relationships/table" Target="../tables/table8.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xml"/><Relationship Id="rId11" Type="http://schemas.openxmlformats.org/officeDocument/2006/relationships/table" Target="../tables/table7.xml"/><Relationship Id="rId5" Type="http://schemas.openxmlformats.org/officeDocument/2006/relationships/table" Target="../tables/table1.xml"/><Relationship Id="rId10" Type="http://schemas.openxmlformats.org/officeDocument/2006/relationships/table" Target="../tables/table6.xml"/><Relationship Id="rId4" Type="http://schemas.openxmlformats.org/officeDocument/2006/relationships/drawing" Target="../drawings/drawing1.xml"/><Relationship Id="rId9" Type="http://schemas.openxmlformats.org/officeDocument/2006/relationships/table" Target="../tables/table5.xml"/><Relationship Id="rId1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8"/>
  <sheetViews>
    <sheetView tabSelected="1" topLeftCell="A34" workbookViewId="0">
      <selection activeCell="A49" sqref="A1:I1048576"/>
    </sheetView>
  </sheetViews>
  <sheetFormatPr defaultColWidth="9.140625" defaultRowHeight="15" x14ac:dyDescent="0.25"/>
  <cols>
    <col min="1" max="1" width="3.7109375" style="22" customWidth="1"/>
    <col min="2" max="2" width="3.7109375" style="22" bestFit="1" customWidth="1"/>
    <col min="3" max="3" width="29.42578125" style="22" customWidth="1"/>
    <col min="4" max="9" width="8.7109375" style="22" customWidth="1"/>
    <col min="10" max="10" width="8.42578125" style="22" customWidth="1"/>
    <col min="11" max="11" width="9.140625" style="22"/>
    <col min="12" max="12" width="13.140625" style="22" bestFit="1" customWidth="1"/>
    <col min="13" max="16384" width="9.140625" style="22"/>
  </cols>
  <sheetData>
    <row r="1" spans="2:12" ht="15.75" x14ac:dyDescent="0.25">
      <c r="C1" s="81" t="s">
        <v>18</v>
      </c>
      <c r="D1" s="81"/>
      <c r="E1" s="81"/>
      <c r="F1" s="81"/>
      <c r="G1" s="81"/>
      <c r="H1" s="81"/>
      <c r="I1" s="81"/>
    </row>
    <row r="2" spans="2:12" s="3" customFormat="1" ht="15.75" customHeight="1" x14ac:dyDescent="0.25">
      <c r="C2" s="82"/>
      <c r="D2" s="82"/>
      <c r="E2" s="82"/>
      <c r="F2" s="82"/>
      <c r="G2" s="82"/>
      <c r="H2" s="82"/>
      <c r="I2" s="82"/>
    </row>
    <row r="3" spans="2:12" s="25" customFormat="1" ht="15.75" customHeight="1" x14ac:dyDescent="0.25">
      <c r="C3" s="83" t="s">
        <v>60</v>
      </c>
      <c r="D3" s="80"/>
      <c r="E3" s="80"/>
      <c r="F3" s="80"/>
      <c r="G3" s="80"/>
      <c r="H3" s="80"/>
      <c r="I3" s="84"/>
    </row>
    <row r="4" spans="2:12" s="25" customFormat="1" ht="15.75" customHeight="1" x14ac:dyDescent="0.25">
      <c r="C4" s="85"/>
      <c r="D4" s="86"/>
      <c r="E4" s="86"/>
      <c r="F4" s="86"/>
      <c r="G4" s="86"/>
      <c r="H4" s="86"/>
      <c r="I4" s="87"/>
    </row>
    <row r="5" spans="2:12" s="25" customFormat="1" ht="15.75" customHeight="1" x14ac:dyDescent="0.25">
      <c r="C5" s="85"/>
      <c r="D5" s="86"/>
      <c r="E5" s="86"/>
      <c r="F5" s="86"/>
      <c r="G5" s="86"/>
      <c r="H5" s="86"/>
      <c r="I5" s="87"/>
      <c r="L5" s="50"/>
    </row>
    <row r="6" spans="2:12" s="25" customFormat="1" ht="15.75" customHeight="1" x14ac:dyDescent="0.25">
      <c r="C6" s="85"/>
      <c r="D6" s="86"/>
      <c r="E6" s="86"/>
      <c r="F6" s="86"/>
      <c r="G6" s="86"/>
      <c r="H6" s="86"/>
      <c r="I6" s="87"/>
    </row>
    <row r="7" spans="2:12" s="25" customFormat="1" ht="24.75" customHeight="1" x14ac:dyDescent="0.25">
      <c r="C7" s="88"/>
      <c r="D7" s="89"/>
      <c r="E7" s="89"/>
      <c r="F7" s="89"/>
      <c r="G7" s="89"/>
      <c r="H7" s="89"/>
      <c r="I7" s="90"/>
    </row>
    <row r="8" spans="2:12" s="39" customFormat="1" ht="15.75" customHeight="1" x14ac:dyDescent="0.25">
      <c r="C8" s="80"/>
      <c r="D8" s="80"/>
      <c r="E8" s="80"/>
      <c r="F8" s="80"/>
      <c r="G8" s="80"/>
      <c r="H8" s="80"/>
      <c r="I8" s="80"/>
    </row>
    <row r="9" spans="2:12" s="39" customFormat="1" ht="15.75" customHeight="1" x14ac:dyDescent="0.25">
      <c r="C9" s="45" t="s">
        <v>49</v>
      </c>
      <c r="D9" s="43" t="s">
        <v>0</v>
      </c>
      <c r="E9" s="43" t="s">
        <v>1</v>
      </c>
      <c r="F9" s="43" t="s">
        <v>2</v>
      </c>
      <c r="G9" s="43" t="s">
        <v>3</v>
      </c>
      <c r="H9" s="44" t="s">
        <v>4</v>
      </c>
      <c r="I9" s="44" t="s">
        <v>50</v>
      </c>
    </row>
    <row r="10" spans="2:12" s="39" customFormat="1" ht="15.75" customHeight="1" x14ac:dyDescent="0.25">
      <c r="C10" s="46" t="s">
        <v>46</v>
      </c>
      <c r="D10" s="42">
        <v>32218</v>
      </c>
      <c r="E10" s="42"/>
      <c r="F10" s="42"/>
      <c r="G10" s="42"/>
      <c r="H10" s="47">
        <f>SUM(Table9[[#This Row],[Q1]:[Q4]])</f>
        <v>32218</v>
      </c>
      <c r="I10" s="40"/>
    </row>
    <row r="11" spans="2:12" s="39" customFormat="1" ht="30" x14ac:dyDescent="0.25">
      <c r="C11" s="46" t="s">
        <v>47</v>
      </c>
      <c r="D11" s="42">
        <f>D71</f>
        <v>80</v>
      </c>
      <c r="E11" s="42">
        <f t="shared" ref="E11:G11" si="0">E71</f>
        <v>0</v>
      </c>
      <c r="F11" s="42">
        <f t="shared" si="0"/>
        <v>0</v>
      </c>
      <c r="G11" s="42">
        <f t="shared" si="0"/>
        <v>0</v>
      </c>
      <c r="H11" s="47">
        <f>SUM(Table9[[#This Row],[Q1]:[Q4]])</f>
        <v>80</v>
      </c>
      <c r="I11" s="40"/>
    </row>
    <row r="12" spans="2:12" s="39" customFormat="1" ht="30" x14ac:dyDescent="0.25">
      <c r="C12" s="46" t="s">
        <v>48</v>
      </c>
      <c r="D12" s="48">
        <f>D11/D10</f>
        <v>2.4830839903159725E-3</v>
      </c>
      <c r="E12" s="48" t="e">
        <f t="shared" ref="E12:H12" si="1">E11/E10</f>
        <v>#DIV/0!</v>
      </c>
      <c r="F12" s="48" t="e">
        <f t="shared" si="1"/>
        <v>#DIV/0!</v>
      </c>
      <c r="G12" s="48" t="e">
        <f t="shared" si="1"/>
        <v>#DIV/0!</v>
      </c>
      <c r="H12" s="48">
        <f t="shared" si="1"/>
        <v>2.4830839903159725E-3</v>
      </c>
      <c r="I12" s="47"/>
    </row>
    <row r="13" spans="2:12" s="25" customFormat="1" ht="38.25" customHeight="1" x14ac:dyDescent="0.25">
      <c r="C13" s="91" t="s">
        <v>55</v>
      </c>
      <c r="D13" s="92"/>
      <c r="E13" s="92"/>
      <c r="F13" s="92"/>
      <c r="G13" s="92"/>
      <c r="H13" s="92"/>
      <c r="I13" s="93"/>
      <c r="J13" s="65"/>
    </row>
    <row r="14" spans="2:12" s="64" customFormat="1" ht="15.75" x14ac:dyDescent="0.25">
      <c r="B14" s="67"/>
      <c r="C14" s="96"/>
      <c r="D14" s="97"/>
      <c r="E14" s="97"/>
      <c r="F14" s="97"/>
      <c r="G14" s="97"/>
      <c r="H14" s="97"/>
      <c r="I14" s="98"/>
      <c r="J14" s="66"/>
    </row>
    <row r="15" spans="2:12" x14ac:dyDescent="0.25">
      <c r="C15" s="22" t="s">
        <v>19</v>
      </c>
      <c r="D15" s="23" t="s">
        <v>0</v>
      </c>
      <c r="E15" s="23" t="s">
        <v>1</v>
      </c>
      <c r="F15" s="23" t="s">
        <v>2</v>
      </c>
      <c r="G15" s="23" t="s">
        <v>3</v>
      </c>
      <c r="H15" s="23" t="s">
        <v>4</v>
      </c>
      <c r="I15" s="23" t="s">
        <v>5</v>
      </c>
    </row>
    <row r="16" spans="2:12" ht="67.5" customHeight="1" x14ac:dyDescent="0.25">
      <c r="C16" s="8" t="s">
        <v>25</v>
      </c>
      <c r="D16" s="4">
        <v>59</v>
      </c>
      <c r="E16" s="4"/>
      <c r="F16" s="4"/>
      <c r="G16" s="4"/>
      <c r="H16" s="4">
        <f t="shared" ref="H16:H25" si="2">SUM(D16:G16)</f>
        <v>59</v>
      </c>
      <c r="I16" s="6">
        <f>Table15212732[[#This Row],[Total]]/$H$26</f>
        <v>0.5130434782608696</v>
      </c>
    </row>
    <row r="17" spans="3:9" s="2" customFormat="1" ht="65.25" customHeight="1" x14ac:dyDescent="0.25">
      <c r="C17" s="8" t="s">
        <v>66</v>
      </c>
      <c r="D17" s="7">
        <v>19</v>
      </c>
      <c r="E17" s="7"/>
      <c r="F17" s="7"/>
      <c r="G17" s="7"/>
      <c r="H17" s="4">
        <f t="shared" si="2"/>
        <v>19</v>
      </c>
      <c r="I17" s="6">
        <f>Table15212732[[#This Row],[Total]]/$H$26</f>
        <v>0.16521739130434782</v>
      </c>
    </row>
    <row r="18" spans="3:9" x14ac:dyDescent="0.25">
      <c r="C18" s="5" t="s">
        <v>20</v>
      </c>
      <c r="D18" s="4">
        <v>9</v>
      </c>
      <c r="E18" s="4"/>
      <c r="F18" s="4"/>
      <c r="G18" s="4"/>
      <c r="H18" s="4">
        <f t="shared" si="2"/>
        <v>9</v>
      </c>
      <c r="I18" s="6">
        <f>Table15212732[[#This Row],[Total]]/$H$26</f>
        <v>7.8260869565217397E-2</v>
      </c>
    </row>
    <row r="19" spans="3:9" s="2" customFormat="1" ht="79.5" customHeight="1" x14ac:dyDescent="0.25">
      <c r="C19" s="8" t="s">
        <v>26</v>
      </c>
      <c r="D19" s="7">
        <v>13</v>
      </c>
      <c r="E19" s="7"/>
      <c r="F19" s="7"/>
      <c r="G19" s="7"/>
      <c r="H19" s="4">
        <f t="shared" si="2"/>
        <v>13</v>
      </c>
      <c r="I19" s="6">
        <f>Table15212732[[#This Row],[Total]]/$H$26</f>
        <v>0.11304347826086956</v>
      </c>
    </row>
    <row r="20" spans="3:9" ht="33" customHeight="1" x14ac:dyDescent="0.25">
      <c r="C20" s="8" t="s">
        <v>21</v>
      </c>
      <c r="D20" s="7">
        <v>12</v>
      </c>
      <c r="E20" s="7"/>
      <c r="F20" s="7"/>
      <c r="G20" s="7"/>
      <c r="H20" s="4">
        <f t="shared" si="2"/>
        <v>12</v>
      </c>
      <c r="I20" s="19">
        <f>Table15212732[[#This Row],[Total]]/$H$26</f>
        <v>0.10434782608695652</v>
      </c>
    </row>
    <row r="21" spans="3:9" x14ac:dyDescent="0.25">
      <c r="C21" s="5" t="s">
        <v>22</v>
      </c>
      <c r="D21" s="4">
        <v>0</v>
      </c>
      <c r="E21" s="4"/>
      <c r="F21" s="4"/>
      <c r="G21" s="4"/>
      <c r="H21" s="4">
        <f t="shared" si="2"/>
        <v>0</v>
      </c>
      <c r="I21" s="6">
        <f>Table15212732[[#This Row],[Total]]/$H$26</f>
        <v>0</v>
      </c>
    </row>
    <row r="22" spans="3:9" s="38" customFormat="1" x14ac:dyDescent="0.25">
      <c r="C22" s="5" t="s">
        <v>53</v>
      </c>
      <c r="D22" s="55">
        <v>0</v>
      </c>
      <c r="E22" s="4"/>
      <c r="F22" s="53"/>
      <c r="G22" s="53"/>
      <c r="H22" s="4">
        <f t="shared" si="2"/>
        <v>0</v>
      </c>
      <c r="I22" s="54">
        <f>Table15212732[[#This Row],[Total]]/$H$26</f>
        <v>0</v>
      </c>
    </row>
    <row r="23" spans="3:9" s="2" customFormat="1" ht="30" x14ac:dyDescent="0.25">
      <c r="C23" s="8" t="s">
        <v>44</v>
      </c>
      <c r="D23" s="7">
        <v>0</v>
      </c>
      <c r="E23" s="7"/>
      <c r="F23" s="7"/>
      <c r="G23" s="7"/>
      <c r="H23" s="4">
        <f t="shared" si="2"/>
        <v>0</v>
      </c>
      <c r="I23" s="19">
        <f>Table15212732[[#This Row],[Total]]/$H$26</f>
        <v>0</v>
      </c>
    </row>
    <row r="24" spans="3:9" s="2" customFormat="1" ht="60" x14ac:dyDescent="0.25">
      <c r="C24" s="8" t="s">
        <v>45</v>
      </c>
      <c r="D24" s="4">
        <v>3</v>
      </c>
      <c r="E24" s="4"/>
      <c r="F24" s="4"/>
      <c r="G24" s="4"/>
      <c r="H24" s="4">
        <f t="shared" si="2"/>
        <v>3</v>
      </c>
      <c r="I24" s="41">
        <f>Table15212732[[#This Row],[Total]]/$H$26</f>
        <v>2.6086956521739129E-2</v>
      </c>
    </row>
    <row r="25" spans="3:9" x14ac:dyDescent="0.25">
      <c r="C25" s="8" t="s">
        <v>58</v>
      </c>
      <c r="D25" s="73">
        <v>0</v>
      </c>
      <c r="E25" s="73"/>
      <c r="F25" s="73"/>
      <c r="G25" s="73"/>
      <c r="H25" s="4">
        <f t="shared" si="2"/>
        <v>0</v>
      </c>
      <c r="I25" s="1">
        <f>Table15212732[[#This Row],[Total]]/$H$26</f>
        <v>0</v>
      </c>
    </row>
    <row r="26" spans="3:9" s="38" customFormat="1" x14ac:dyDescent="0.25">
      <c r="C26" s="9" t="s">
        <v>4</v>
      </c>
      <c r="D26" s="16">
        <f>SUBTOTAL(109,D16:D25)</f>
        <v>115</v>
      </c>
      <c r="E26" s="16">
        <f t="shared" ref="E26:H26" si="3">SUBTOTAL(109,E16:E25)</f>
        <v>0</v>
      </c>
      <c r="F26" s="16">
        <f t="shared" si="3"/>
        <v>0</v>
      </c>
      <c r="G26" s="16">
        <f t="shared" si="3"/>
        <v>0</v>
      </c>
      <c r="H26" s="16">
        <f t="shared" si="3"/>
        <v>115</v>
      </c>
      <c r="I26" s="17">
        <f>Table15212732[[#This Row],[Total]]/$H$26</f>
        <v>1</v>
      </c>
    </row>
    <row r="27" spans="3:9" ht="45" x14ac:dyDescent="0.25">
      <c r="C27" s="56" t="s">
        <v>43</v>
      </c>
      <c r="D27" s="57">
        <v>12</v>
      </c>
      <c r="E27" s="57"/>
      <c r="F27" s="57"/>
      <c r="G27" s="57"/>
      <c r="H27" s="57">
        <f t="shared" ref="H27" si="4">SUM(D27:G27)</f>
        <v>12</v>
      </c>
      <c r="I27" s="58"/>
    </row>
    <row r="28" spans="3:9" x14ac:dyDescent="0.25">
      <c r="C28" s="94"/>
      <c r="D28" s="94"/>
      <c r="E28" s="94"/>
      <c r="F28" s="94"/>
      <c r="G28" s="94"/>
      <c r="H28" s="94"/>
      <c r="I28" s="94"/>
    </row>
    <row r="29" spans="3:9" x14ac:dyDescent="0.25">
      <c r="C29" s="22" t="s">
        <v>29</v>
      </c>
      <c r="D29" s="23" t="s">
        <v>0</v>
      </c>
      <c r="E29" s="23" t="s">
        <v>1</v>
      </c>
      <c r="F29" s="23" t="s">
        <v>2</v>
      </c>
      <c r="G29" s="23" t="s">
        <v>3</v>
      </c>
      <c r="H29" s="23" t="s">
        <v>4</v>
      </c>
      <c r="I29" s="23" t="s">
        <v>5</v>
      </c>
    </row>
    <row r="30" spans="3:9" x14ac:dyDescent="0.25">
      <c r="C30" s="22" t="s">
        <v>6</v>
      </c>
      <c r="D30" s="23">
        <v>11</v>
      </c>
      <c r="E30" s="23"/>
      <c r="F30" s="23"/>
      <c r="G30" s="51"/>
      <c r="H30" s="23">
        <f>SUM(D30:G30)</f>
        <v>11</v>
      </c>
      <c r="I30" s="1">
        <f>H30/$H$38</f>
        <v>0.13750000000000001</v>
      </c>
    </row>
    <row r="31" spans="3:9" x14ac:dyDescent="0.25">
      <c r="C31" s="38" t="s">
        <v>56</v>
      </c>
      <c r="D31" s="69">
        <v>13</v>
      </c>
      <c r="E31" s="69"/>
      <c r="F31" s="69"/>
      <c r="G31" s="51"/>
      <c r="H31" s="72">
        <f t="shared" ref="H31:H37" si="5">SUM(D31:G31)</f>
        <v>13</v>
      </c>
      <c r="I31" s="1">
        <f t="shared" ref="I31:I37" si="6">H31/$H$38</f>
        <v>0.16250000000000001</v>
      </c>
    </row>
    <row r="32" spans="3:9" x14ac:dyDescent="0.25">
      <c r="C32" s="22" t="s">
        <v>7</v>
      </c>
      <c r="D32" s="23">
        <v>5</v>
      </c>
      <c r="E32" s="23"/>
      <c r="F32" s="23"/>
      <c r="G32" s="51"/>
      <c r="H32" s="72">
        <f t="shared" si="5"/>
        <v>5</v>
      </c>
      <c r="I32" s="1">
        <f t="shared" si="6"/>
        <v>6.25E-2</v>
      </c>
    </row>
    <row r="33" spans="1:9" x14ac:dyDescent="0.25">
      <c r="C33" s="22" t="s">
        <v>8</v>
      </c>
      <c r="D33" s="23">
        <v>23</v>
      </c>
      <c r="E33" s="23"/>
      <c r="F33" s="23"/>
      <c r="G33" s="51"/>
      <c r="H33" s="72">
        <f t="shared" si="5"/>
        <v>23</v>
      </c>
      <c r="I33" s="1">
        <f t="shared" si="6"/>
        <v>0.28749999999999998</v>
      </c>
    </row>
    <row r="34" spans="1:9" x14ac:dyDescent="0.25">
      <c r="C34" s="22" t="s">
        <v>9</v>
      </c>
      <c r="D34" s="23">
        <v>14</v>
      </c>
      <c r="E34" s="23"/>
      <c r="F34" s="23"/>
      <c r="G34" s="51"/>
      <c r="H34" s="72">
        <f t="shared" si="5"/>
        <v>14</v>
      </c>
      <c r="I34" s="1">
        <f t="shared" si="6"/>
        <v>0.17499999999999999</v>
      </c>
    </row>
    <row r="35" spans="1:9" s="38" customFormat="1" x14ac:dyDescent="0.25">
      <c r="C35" s="22" t="s">
        <v>10</v>
      </c>
      <c r="D35" s="23">
        <v>12</v>
      </c>
      <c r="E35" s="23"/>
      <c r="F35" s="23"/>
      <c r="G35" s="51"/>
      <c r="H35" s="72">
        <f t="shared" si="5"/>
        <v>12</v>
      </c>
      <c r="I35" s="1">
        <f t="shared" si="6"/>
        <v>0.15</v>
      </c>
    </row>
    <row r="36" spans="1:9" x14ac:dyDescent="0.25">
      <c r="C36" s="22" t="s">
        <v>57</v>
      </c>
      <c r="D36" s="23">
        <v>0</v>
      </c>
      <c r="E36" s="23"/>
      <c r="F36" s="23"/>
      <c r="G36" s="51"/>
      <c r="H36" s="72">
        <f t="shared" si="5"/>
        <v>0</v>
      </c>
      <c r="I36" s="1">
        <f t="shared" si="6"/>
        <v>0</v>
      </c>
    </row>
    <row r="37" spans="1:9" x14ac:dyDescent="0.25">
      <c r="A37" s="38"/>
      <c r="B37" s="38"/>
      <c r="C37" s="38" t="s">
        <v>51</v>
      </c>
      <c r="D37" s="49">
        <v>2</v>
      </c>
      <c r="E37" s="49"/>
      <c r="F37" s="49"/>
      <c r="G37" s="51"/>
      <c r="H37" s="72">
        <f t="shared" si="5"/>
        <v>2</v>
      </c>
      <c r="I37" s="1">
        <f t="shared" si="6"/>
        <v>2.5000000000000001E-2</v>
      </c>
    </row>
    <row r="38" spans="1:9" ht="15" customHeight="1" x14ac:dyDescent="0.25">
      <c r="A38" s="38"/>
      <c r="B38" s="38"/>
      <c r="C38" s="9" t="s">
        <v>4</v>
      </c>
      <c r="D38" s="10">
        <f>SUM(D30:D37)</f>
        <v>80</v>
      </c>
      <c r="E38" s="10">
        <f>SUM(E30:E37)</f>
        <v>0</v>
      </c>
      <c r="F38" s="10">
        <f>SUM(F30:F37)</f>
        <v>0</v>
      </c>
      <c r="G38" s="52">
        <f>SUM(G30:G37)</f>
        <v>0</v>
      </c>
      <c r="H38" s="52">
        <f>SUM(H30:H37)</f>
        <v>80</v>
      </c>
      <c r="I38" s="11">
        <f>SUBTOTAL(109,I29:I37)</f>
        <v>1</v>
      </c>
    </row>
    <row r="39" spans="1:9" s="38" customFormat="1" ht="15" customHeight="1" x14ac:dyDescent="0.25">
      <c r="C39" s="95"/>
      <c r="D39" s="95"/>
      <c r="E39" s="95"/>
      <c r="F39" s="95"/>
      <c r="G39" s="95"/>
      <c r="H39" s="95"/>
      <c r="I39" s="95"/>
    </row>
    <row r="40" spans="1:9" x14ac:dyDescent="0.25">
      <c r="A40" s="38"/>
      <c r="B40" s="38"/>
      <c r="C40" s="59" t="s">
        <v>54</v>
      </c>
      <c r="D40" s="61" t="s">
        <v>0</v>
      </c>
      <c r="E40" s="61" t="s">
        <v>1</v>
      </c>
      <c r="F40" s="61" t="s">
        <v>2</v>
      </c>
      <c r="G40" s="61" t="s">
        <v>3</v>
      </c>
      <c r="H40" s="61" t="s">
        <v>4</v>
      </c>
      <c r="I40" s="61" t="s">
        <v>5</v>
      </c>
    </row>
    <row r="41" spans="1:9" ht="15" customHeight="1" x14ac:dyDescent="0.25">
      <c r="A41" s="38"/>
      <c r="B41" s="38"/>
      <c r="C41" s="59" t="s">
        <v>61</v>
      </c>
      <c r="D41" s="60">
        <v>13</v>
      </c>
      <c r="E41" s="60"/>
      <c r="F41" s="60"/>
      <c r="G41" s="62"/>
      <c r="H41" s="62">
        <f>SUM(Table2[[#This Row],[Q1]:[Q4]])</f>
        <v>13</v>
      </c>
      <c r="I41" s="63">
        <f>Table2[[#This Row],[Total]]/H44</f>
        <v>0.16250000000000001</v>
      </c>
    </row>
    <row r="42" spans="1:9" x14ac:dyDescent="0.25">
      <c r="C42" s="59" t="s">
        <v>62</v>
      </c>
      <c r="D42" s="60">
        <v>29</v>
      </c>
      <c r="E42" s="60"/>
      <c r="F42" s="60"/>
      <c r="G42" s="62"/>
      <c r="H42" s="62">
        <f>SUM(Table2[[#This Row],[Q1]:[Q4]])</f>
        <v>29</v>
      </c>
      <c r="I42" s="63">
        <f>Table2[[#This Row],[Total]]/H44</f>
        <v>0.36249999999999999</v>
      </c>
    </row>
    <row r="43" spans="1:9" s="38" customFormat="1" x14ac:dyDescent="0.25">
      <c r="C43" s="59" t="s">
        <v>63</v>
      </c>
      <c r="D43" s="60">
        <v>38</v>
      </c>
      <c r="E43" s="60"/>
      <c r="F43" s="60"/>
      <c r="G43" s="62"/>
      <c r="H43" s="62">
        <f>SUM(Table2[[#This Row],[Q1]:[Q4]])</f>
        <v>38</v>
      </c>
      <c r="I43" s="63">
        <f>Table2[[#This Row],[Total]]/H44</f>
        <v>0.47499999999999998</v>
      </c>
    </row>
    <row r="44" spans="1:9" x14ac:dyDescent="0.25">
      <c r="C44" s="59" t="s">
        <v>4</v>
      </c>
      <c r="D44" s="60">
        <v>80</v>
      </c>
      <c r="E44" s="60"/>
      <c r="F44" s="60"/>
      <c r="G44" s="60"/>
      <c r="H44" s="60">
        <f t="shared" ref="H44" si="7">SUBTOTAL(109,H41:H43)</f>
        <v>80</v>
      </c>
      <c r="I44" s="63">
        <f>Table2[[#This Row],[Total]]/Table2[[#This Row],[Total]]</f>
        <v>1</v>
      </c>
    </row>
    <row r="45" spans="1:9" ht="64.5" customHeight="1" x14ac:dyDescent="0.25">
      <c r="C45" s="77" t="s">
        <v>64</v>
      </c>
      <c r="D45" s="78"/>
      <c r="E45" s="78"/>
      <c r="F45" s="78"/>
      <c r="G45" s="78"/>
      <c r="H45" s="78"/>
      <c r="I45" s="79"/>
    </row>
    <row r="46" spans="1:9" ht="18" customHeight="1" x14ac:dyDescent="0.25">
      <c r="C46" s="99"/>
      <c r="D46" s="99"/>
      <c r="E46" s="99"/>
      <c r="F46" s="99"/>
      <c r="G46" s="99"/>
      <c r="H46" s="99"/>
      <c r="I46" s="99"/>
    </row>
    <row r="47" spans="1:9" x14ac:dyDescent="0.25">
      <c r="C47" s="100"/>
      <c r="D47" s="100"/>
      <c r="E47" s="100"/>
      <c r="F47" s="100"/>
      <c r="G47" s="100"/>
      <c r="H47" s="100"/>
      <c r="I47" s="100"/>
    </row>
    <row r="48" spans="1:9" x14ac:dyDescent="0.25">
      <c r="C48" s="22" t="s">
        <v>27</v>
      </c>
      <c r="D48" s="23" t="s">
        <v>0</v>
      </c>
      <c r="E48" s="23" t="s">
        <v>1</v>
      </c>
      <c r="F48" s="23" t="s">
        <v>2</v>
      </c>
      <c r="G48" s="23" t="s">
        <v>3</v>
      </c>
      <c r="H48" s="23" t="s">
        <v>4</v>
      </c>
      <c r="I48" s="23" t="s">
        <v>5</v>
      </c>
    </row>
    <row r="49" spans="1:9" s="38" customFormat="1" x14ac:dyDescent="0.25">
      <c r="A49" s="22"/>
      <c r="B49" s="22"/>
      <c r="C49" s="22" t="s">
        <v>11</v>
      </c>
      <c r="D49" s="23">
        <v>91</v>
      </c>
      <c r="E49" s="23"/>
      <c r="F49" s="23"/>
      <c r="G49" s="23"/>
      <c r="H49" s="23">
        <f>SUM(D49:G49)</f>
        <v>91</v>
      </c>
      <c r="I49" s="1">
        <f>H49/$H$51</f>
        <v>0.91</v>
      </c>
    </row>
    <row r="50" spans="1:9" x14ac:dyDescent="0.25">
      <c r="C50" s="22" t="s">
        <v>12</v>
      </c>
      <c r="D50" s="23">
        <v>9</v>
      </c>
      <c r="E50" s="23"/>
      <c r="F50" s="23"/>
      <c r="G50" s="23"/>
      <c r="H50" s="23">
        <f t="shared" ref="H50" si="8">SUM(D50:G50)</f>
        <v>9</v>
      </c>
      <c r="I50" s="1">
        <f>H50/$H$51</f>
        <v>0.09</v>
      </c>
    </row>
    <row r="51" spans="1:9" x14ac:dyDescent="0.25">
      <c r="C51" s="9" t="s">
        <v>4</v>
      </c>
      <c r="D51" s="10">
        <f>SUM(D49:D50)</f>
        <v>100</v>
      </c>
      <c r="E51" s="10">
        <f>SUM(E49:E50)</f>
        <v>0</v>
      </c>
      <c r="F51" s="10">
        <f>SUM(F49:F50)</f>
        <v>0</v>
      </c>
      <c r="G51" s="10">
        <f>SUM(G49:G50)</f>
        <v>0</v>
      </c>
      <c r="H51" s="10">
        <f>SUM(H49:H50)</f>
        <v>100</v>
      </c>
      <c r="I51" s="11">
        <f>H51/$H$51</f>
        <v>1</v>
      </c>
    </row>
    <row r="52" spans="1:9" x14ac:dyDescent="0.25">
      <c r="C52" s="94"/>
      <c r="D52" s="94"/>
      <c r="E52" s="94"/>
      <c r="F52" s="94"/>
      <c r="G52" s="94"/>
      <c r="H52" s="94"/>
      <c r="I52" s="94"/>
    </row>
    <row r="53" spans="1:9" x14ac:dyDescent="0.25">
      <c r="C53" s="101" t="s">
        <v>65</v>
      </c>
      <c r="D53" s="99"/>
      <c r="E53" s="99"/>
      <c r="F53" s="99"/>
      <c r="G53" s="99"/>
      <c r="H53" s="99"/>
      <c r="I53" s="102"/>
    </row>
    <row r="54" spans="1:9" ht="12" customHeight="1" x14ac:dyDescent="0.25">
      <c r="C54" s="103"/>
      <c r="D54" s="104"/>
      <c r="E54" s="104"/>
      <c r="F54" s="104"/>
      <c r="G54" s="104"/>
      <c r="H54" s="104"/>
      <c r="I54" s="105"/>
    </row>
    <row r="55" spans="1:9" x14ac:dyDescent="0.25">
      <c r="A55" s="38"/>
      <c r="B55" s="38"/>
      <c r="C55" s="103"/>
      <c r="D55" s="104"/>
      <c r="E55" s="104"/>
      <c r="F55" s="104"/>
      <c r="G55" s="104"/>
      <c r="H55" s="104"/>
      <c r="I55" s="105"/>
    </row>
    <row r="56" spans="1:9" x14ac:dyDescent="0.25">
      <c r="C56" s="106"/>
      <c r="D56" s="107"/>
      <c r="E56" s="107"/>
      <c r="F56" s="107"/>
      <c r="G56" s="107"/>
      <c r="H56" s="107"/>
      <c r="I56" s="108"/>
    </row>
    <row r="57" spans="1:9" x14ac:dyDescent="0.25">
      <c r="C57" s="110"/>
      <c r="D57" s="110"/>
      <c r="E57" s="110"/>
      <c r="F57" s="110"/>
      <c r="G57" s="110"/>
      <c r="H57" s="110"/>
      <c r="I57" s="110"/>
    </row>
    <row r="58" spans="1:9" x14ac:dyDescent="0.25">
      <c r="C58" s="22" t="s">
        <v>28</v>
      </c>
      <c r="D58" s="23" t="s">
        <v>0</v>
      </c>
      <c r="E58" s="23" t="s">
        <v>1</v>
      </c>
      <c r="F58" s="23" t="s">
        <v>2</v>
      </c>
      <c r="G58" s="23" t="s">
        <v>3</v>
      </c>
      <c r="H58" s="23" t="s">
        <v>4</v>
      </c>
      <c r="I58" s="23" t="s">
        <v>5</v>
      </c>
    </row>
    <row r="59" spans="1:9" x14ac:dyDescent="0.25">
      <c r="C59" s="22" t="s">
        <v>14</v>
      </c>
      <c r="D59" s="23">
        <v>1</v>
      </c>
      <c r="E59" s="23"/>
      <c r="F59" s="75"/>
      <c r="G59" s="23"/>
      <c r="H59" s="23">
        <f>SUM(D59:G59)</f>
        <v>1</v>
      </c>
      <c r="I59" s="1">
        <f>H59/$H$65</f>
        <v>0.01</v>
      </c>
    </row>
    <row r="60" spans="1:9" x14ac:dyDescent="0.25">
      <c r="C60" s="22" t="s">
        <v>15</v>
      </c>
      <c r="D60" s="23">
        <v>10</v>
      </c>
      <c r="E60" s="23"/>
      <c r="F60" s="75"/>
      <c r="G60" s="23"/>
      <c r="H60" s="23">
        <f t="shared" ref="H60:H64" si="9">SUM(D60:G60)</f>
        <v>10</v>
      </c>
      <c r="I60" s="1">
        <f t="shared" ref="I60:I64" si="10">H60/$H$65</f>
        <v>0.1</v>
      </c>
    </row>
    <row r="61" spans="1:9" x14ac:dyDescent="0.25">
      <c r="C61" s="22" t="s">
        <v>17</v>
      </c>
      <c r="D61" s="23">
        <v>9</v>
      </c>
      <c r="E61" s="23"/>
      <c r="F61" s="75"/>
      <c r="G61" s="23"/>
      <c r="H61" s="23">
        <f t="shared" si="9"/>
        <v>9</v>
      </c>
      <c r="I61" s="1">
        <f t="shared" si="10"/>
        <v>0.09</v>
      </c>
    </row>
    <row r="62" spans="1:9" x14ac:dyDescent="0.25">
      <c r="C62" s="22" t="s">
        <v>16</v>
      </c>
      <c r="D62" s="23">
        <v>0</v>
      </c>
      <c r="E62" s="23"/>
      <c r="F62" s="75"/>
      <c r="G62" s="23"/>
      <c r="H62" s="23">
        <f t="shared" si="9"/>
        <v>0</v>
      </c>
      <c r="I62" s="1">
        <f t="shared" si="10"/>
        <v>0</v>
      </c>
    </row>
    <row r="63" spans="1:9" x14ac:dyDescent="0.25">
      <c r="C63" s="38" t="s">
        <v>32</v>
      </c>
      <c r="D63" s="23">
        <v>0</v>
      </c>
      <c r="E63" s="23"/>
      <c r="F63" s="75"/>
      <c r="G63" s="23"/>
      <c r="H63" s="23">
        <f t="shared" si="9"/>
        <v>0</v>
      </c>
      <c r="I63" s="1">
        <f t="shared" si="10"/>
        <v>0</v>
      </c>
    </row>
    <row r="64" spans="1:9" x14ac:dyDescent="0.25">
      <c r="C64" s="22" t="s">
        <v>42</v>
      </c>
      <c r="D64" s="23">
        <v>80</v>
      </c>
      <c r="E64" s="23"/>
      <c r="F64" s="75"/>
      <c r="G64" s="23"/>
      <c r="H64" s="23">
        <f t="shared" si="9"/>
        <v>80</v>
      </c>
      <c r="I64" s="1">
        <f t="shared" si="10"/>
        <v>0.8</v>
      </c>
    </row>
    <row r="65" spans="1:10" x14ac:dyDescent="0.25">
      <c r="C65" s="9" t="s">
        <v>4</v>
      </c>
      <c r="D65" s="10">
        <f>SUBTOTAL(109,D59:D64)</f>
        <v>100</v>
      </c>
      <c r="E65" s="10">
        <f t="shared" ref="E65:G65" si="11">SUBTOTAL(109,E59:E64)</f>
        <v>0</v>
      </c>
      <c r="F65" s="10">
        <f t="shared" si="11"/>
        <v>0</v>
      </c>
      <c r="G65" s="10">
        <f t="shared" si="11"/>
        <v>0</v>
      </c>
      <c r="H65" s="10">
        <f>SUBTOTAL(109,H59:H64)</f>
        <v>100</v>
      </c>
      <c r="I65" s="11">
        <f>H65/$H$65</f>
        <v>1</v>
      </c>
    </row>
    <row r="66" spans="1:10" x14ac:dyDescent="0.25">
      <c r="C66" s="109"/>
      <c r="D66" s="109"/>
      <c r="E66" s="109"/>
      <c r="F66" s="109"/>
      <c r="G66" s="109"/>
      <c r="H66" s="109"/>
      <c r="I66" s="109"/>
    </row>
    <row r="67" spans="1:10" x14ac:dyDescent="0.25">
      <c r="C67" s="22" t="s">
        <v>23</v>
      </c>
      <c r="D67" s="23" t="s">
        <v>0</v>
      </c>
      <c r="E67" s="23" t="s">
        <v>1</v>
      </c>
      <c r="F67" s="23" t="s">
        <v>2</v>
      </c>
      <c r="G67" s="23" t="s">
        <v>3</v>
      </c>
      <c r="H67" s="23" t="s">
        <v>4</v>
      </c>
      <c r="I67" s="23" t="s">
        <v>5</v>
      </c>
    </row>
    <row r="68" spans="1:10" x14ac:dyDescent="0.25">
      <c r="C68" s="22" t="s">
        <v>11</v>
      </c>
      <c r="D68" s="23">
        <v>59</v>
      </c>
      <c r="E68" s="23"/>
      <c r="F68" s="23"/>
      <c r="G68" s="23"/>
      <c r="H68" s="23">
        <f>SUM(D68:G68)</f>
        <v>59</v>
      </c>
      <c r="I68" s="1">
        <f t="shared" ref="I68:I71" si="12">H68/$H$71</f>
        <v>0.73750000000000004</v>
      </c>
    </row>
    <row r="69" spans="1:10" x14ac:dyDescent="0.25">
      <c r="C69" s="22" t="s">
        <v>12</v>
      </c>
      <c r="D69" s="23">
        <v>21</v>
      </c>
      <c r="E69" s="23"/>
      <c r="F69" s="23"/>
      <c r="G69" s="23"/>
      <c r="H69" s="23">
        <f t="shared" ref="H69:H70" si="13">SUM(D69:G69)</f>
        <v>21</v>
      </c>
      <c r="I69" s="1">
        <f t="shared" si="12"/>
        <v>0.26250000000000001</v>
      </c>
    </row>
    <row r="70" spans="1:10" x14ac:dyDescent="0.25">
      <c r="C70" s="22" t="s">
        <v>13</v>
      </c>
      <c r="D70" s="23">
        <v>0</v>
      </c>
      <c r="E70" s="23"/>
      <c r="F70" s="23"/>
      <c r="G70" s="23"/>
      <c r="H70" s="23">
        <f t="shared" si="13"/>
        <v>0</v>
      </c>
      <c r="I70" s="1">
        <f t="shared" si="12"/>
        <v>0</v>
      </c>
    </row>
    <row r="71" spans="1:10" x14ac:dyDescent="0.25">
      <c r="C71" s="9" t="s">
        <v>4</v>
      </c>
      <c r="D71" s="10">
        <f>SUM(D68:D70)</f>
        <v>80</v>
      </c>
      <c r="E71" s="10">
        <f t="shared" ref="E71:H71" si="14">SUM(E68:E70)</f>
        <v>0</v>
      </c>
      <c r="F71" s="10">
        <f t="shared" si="14"/>
        <v>0</v>
      </c>
      <c r="G71" s="10">
        <f t="shared" si="14"/>
        <v>0</v>
      </c>
      <c r="H71" s="10">
        <f t="shared" si="14"/>
        <v>80</v>
      </c>
      <c r="I71" s="11">
        <f t="shared" si="12"/>
        <v>1</v>
      </c>
    </row>
    <row r="72" spans="1:10" s="38" customFormat="1" x14ac:dyDescent="0.25">
      <c r="A72" s="22"/>
      <c r="B72" s="22"/>
      <c r="C72" s="94"/>
      <c r="D72" s="94"/>
      <c r="E72" s="94"/>
      <c r="F72" s="94"/>
      <c r="G72" s="94"/>
      <c r="H72" s="94"/>
      <c r="I72" s="94"/>
    </row>
    <row r="73" spans="1:10" x14ac:dyDescent="0.25">
      <c r="C73" s="22" t="s">
        <v>24</v>
      </c>
      <c r="D73" s="23" t="s">
        <v>0</v>
      </c>
      <c r="E73" s="23" t="s">
        <v>1</v>
      </c>
      <c r="F73" s="23" t="s">
        <v>2</v>
      </c>
      <c r="G73" s="23" t="s">
        <v>3</v>
      </c>
      <c r="H73" s="23" t="s">
        <v>4</v>
      </c>
      <c r="I73" s="23" t="s">
        <v>5</v>
      </c>
    </row>
    <row r="74" spans="1:10" x14ac:dyDescent="0.25">
      <c r="C74" s="22" t="s">
        <v>14</v>
      </c>
      <c r="D74" s="23">
        <v>0</v>
      </c>
      <c r="E74" s="23"/>
      <c r="F74" s="75"/>
      <c r="G74" s="51"/>
      <c r="H74" s="23">
        <f>SUM(Table1420243035[[#This Row],[Q1]:[Q4]])</f>
        <v>0</v>
      </c>
      <c r="I74" s="1">
        <f t="shared" ref="I74:I81" si="15">H74/$H$81</f>
        <v>0</v>
      </c>
    </row>
    <row r="75" spans="1:10" x14ac:dyDescent="0.25">
      <c r="C75" s="22" t="s">
        <v>15</v>
      </c>
      <c r="D75" s="23">
        <v>35</v>
      </c>
      <c r="E75" s="23"/>
      <c r="F75" s="75"/>
      <c r="G75" s="51"/>
      <c r="H75" s="53">
        <f>SUM(Table1420243035[[#This Row],[Q1]:[Q4]])</f>
        <v>35</v>
      </c>
      <c r="I75" s="1">
        <f t="shared" si="15"/>
        <v>0.4375</v>
      </c>
    </row>
    <row r="76" spans="1:10" x14ac:dyDescent="0.25">
      <c r="C76" s="22" t="s">
        <v>17</v>
      </c>
      <c r="D76" s="23">
        <v>14</v>
      </c>
      <c r="E76" s="23"/>
      <c r="F76" s="75"/>
      <c r="G76" s="51"/>
      <c r="H76" s="53">
        <f>SUM(Table1420243035[[#This Row],[Q1]:[Q4]])</f>
        <v>14</v>
      </c>
      <c r="I76" s="1">
        <f t="shared" si="15"/>
        <v>0.17499999999999999</v>
      </c>
    </row>
    <row r="77" spans="1:10" x14ac:dyDescent="0.25">
      <c r="C77" s="22" t="s">
        <v>16</v>
      </c>
      <c r="D77" s="23">
        <v>1</v>
      </c>
      <c r="E77" s="23"/>
      <c r="F77" s="75"/>
      <c r="G77" s="51"/>
      <c r="H77" s="53">
        <f>SUM(Table1420243035[[#This Row],[Q1]:[Q4]])</f>
        <v>1</v>
      </c>
      <c r="I77" s="1">
        <f t="shared" si="15"/>
        <v>1.2500000000000001E-2</v>
      </c>
    </row>
    <row r="78" spans="1:10" x14ac:dyDescent="0.25">
      <c r="A78" s="38"/>
      <c r="B78" s="38"/>
      <c r="C78" s="38" t="s">
        <v>32</v>
      </c>
      <c r="D78" s="23">
        <v>0</v>
      </c>
      <c r="E78" s="23"/>
      <c r="F78" s="75"/>
      <c r="G78" s="51"/>
      <c r="H78" s="53">
        <f>SUM(Table1420243035[[#This Row],[Q1]:[Q4]])</f>
        <v>0</v>
      </c>
      <c r="I78" s="1">
        <f t="shared" si="15"/>
        <v>0</v>
      </c>
    </row>
    <row r="79" spans="1:10" x14ac:dyDescent="0.25">
      <c r="C79" s="22" t="s">
        <v>42</v>
      </c>
      <c r="D79" s="23">
        <v>30</v>
      </c>
      <c r="E79" s="23"/>
      <c r="F79" s="75"/>
      <c r="G79" s="51"/>
      <c r="H79" s="53">
        <f>SUM(Table1420243035[[#This Row],[Q1]:[Q4]])</f>
        <v>30</v>
      </c>
      <c r="I79" s="26">
        <f t="shared" si="15"/>
        <v>0.375</v>
      </c>
    </row>
    <row r="80" spans="1:10" ht="15" customHeight="1" x14ac:dyDescent="0.25">
      <c r="C80" s="38" t="s">
        <v>13</v>
      </c>
      <c r="D80" s="49">
        <v>0</v>
      </c>
      <c r="E80" s="49"/>
      <c r="F80" s="75"/>
      <c r="G80" s="51"/>
      <c r="H80" s="53">
        <f>SUM(Table1420243035[[#This Row],[Q1]:[Q4]])</f>
        <v>0</v>
      </c>
      <c r="I80" s="1">
        <f>H80/$H$81</f>
        <v>0</v>
      </c>
      <c r="J80" s="21"/>
    </row>
    <row r="81" spans="1:10" ht="15" customHeight="1" x14ac:dyDescent="0.25">
      <c r="C81" s="9" t="s">
        <v>4</v>
      </c>
      <c r="D81" s="10">
        <f>SUM(D74:D80)</f>
        <v>80</v>
      </c>
      <c r="E81" s="10">
        <f>SUM(E74:E80)</f>
        <v>0</v>
      </c>
      <c r="F81" s="10">
        <f>SUM(F74:F80)</f>
        <v>0</v>
      </c>
      <c r="G81" s="52">
        <f t="shared" ref="G81" si="16">SUM(G74:G80)</f>
        <v>0</v>
      </c>
      <c r="H81" s="10">
        <f>SUM(H74:H80)</f>
        <v>80</v>
      </c>
      <c r="I81" s="11">
        <f t="shared" si="15"/>
        <v>1</v>
      </c>
      <c r="J81" s="21"/>
    </row>
    <row r="82" spans="1:10" x14ac:dyDescent="0.25">
      <c r="C82" s="94"/>
      <c r="D82" s="94"/>
      <c r="E82" s="94"/>
      <c r="F82" s="94"/>
      <c r="G82" s="94"/>
      <c r="H82" s="94"/>
      <c r="I82" s="94"/>
      <c r="J82" s="21"/>
    </row>
    <row r="83" spans="1:10" x14ac:dyDescent="0.25">
      <c r="C83" s="18" t="s">
        <v>31</v>
      </c>
      <c r="D83" s="12" t="s">
        <v>0</v>
      </c>
      <c r="E83" s="12" t="s">
        <v>1</v>
      </c>
      <c r="F83" s="12" t="s">
        <v>2</v>
      </c>
      <c r="G83" s="12" t="s">
        <v>3</v>
      </c>
      <c r="H83" s="12" t="s">
        <v>4</v>
      </c>
      <c r="I83" s="12" t="s">
        <v>5</v>
      </c>
      <c r="J83" s="20"/>
    </row>
    <row r="84" spans="1:10" ht="15" customHeight="1" x14ac:dyDescent="0.25">
      <c r="C84" s="27" t="s">
        <v>35</v>
      </c>
      <c r="D84" s="28">
        <v>33</v>
      </c>
      <c r="E84" s="28"/>
      <c r="F84" s="28"/>
      <c r="G84" s="28"/>
      <c r="H84" s="28">
        <f>SUM(D84:G84)</f>
        <v>33</v>
      </c>
      <c r="I84" s="29">
        <f>H84/$H$88</f>
        <v>0.45833333333333331</v>
      </c>
    </row>
    <row r="85" spans="1:10" x14ac:dyDescent="0.25">
      <c r="C85" s="30" t="s">
        <v>36</v>
      </c>
      <c r="D85" s="31">
        <v>8</v>
      </c>
      <c r="E85" s="31"/>
      <c r="F85" s="31"/>
      <c r="G85" s="31"/>
      <c r="H85" s="31">
        <f t="shared" ref="H85:H88" si="17">SUM(D85:G85)</f>
        <v>8</v>
      </c>
      <c r="I85" s="32">
        <f>H85/$H$88</f>
        <v>0.1111111111111111</v>
      </c>
    </row>
    <row r="86" spans="1:10" x14ac:dyDescent="0.25">
      <c r="C86" s="27" t="s">
        <v>37</v>
      </c>
      <c r="D86" s="28">
        <v>18</v>
      </c>
      <c r="E86" s="28"/>
      <c r="F86" s="28"/>
      <c r="G86" s="28"/>
      <c r="H86" s="28">
        <f t="shared" si="17"/>
        <v>18</v>
      </c>
      <c r="I86" s="29">
        <f>H86/$H$88</f>
        <v>0.25</v>
      </c>
    </row>
    <row r="87" spans="1:10" x14ac:dyDescent="0.25">
      <c r="C87" s="33" t="s">
        <v>32</v>
      </c>
      <c r="D87" s="31">
        <v>13</v>
      </c>
      <c r="E87" s="31"/>
      <c r="F87" s="31"/>
      <c r="G87" s="31"/>
      <c r="H87" s="31">
        <f t="shared" si="17"/>
        <v>13</v>
      </c>
      <c r="I87" s="32">
        <f>H87/$H$88</f>
        <v>0.18055555555555555</v>
      </c>
    </row>
    <row r="88" spans="1:10" x14ac:dyDescent="0.25">
      <c r="A88" s="24"/>
      <c r="B88" s="37"/>
      <c r="C88" s="34" t="s">
        <v>4</v>
      </c>
      <c r="D88" s="35">
        <f>SUM(D84:D87)</f>
        <v>72</v>
      </c>
      <c r="E88" s="35">
        <f>SUM(E84:E87)</f>
        <v>0</v>
      </c>
      <c r="F88" s="35">
        <f t="shared" ref="F88:G88" si="18">SUM(F84:F87)</f>
        <v>0</v>
      </c>
      <c r="G88" s="35">
        <f t="shared" si="18"/>
        <v>0</v>
      </c>
      <c r="H88" s="35">
        <f t="shared" si="17"/>
        <v>72</v>
      </c>
      <c r="I88" s="36">
        <f>H88/$H$88</f>
        <v>1</v>
      </c>
    </row>
    <row r="89" spans="1:10" ht="51.75" customHeight="1" x14ac:dyDescent="0.25">
      <c r="A89" s="24"/>
      <c r="B89" s="37"/>
      <c r="C89" s="77" t="s">
        <v>52</v>
      </c>
      <c r="D89" s="78"/>
      <c r="E89" s="78"/>
      <c r="F89" s="78"/>
      <c r="G89" s="78"/>
      <c r="H89" s="78"/>
      <c r="I89" s="79"/>
    </row>
    <row r="90" spans="1:10" x14ac:dyDescent="0.25">
      <c r="A90" s="24"/>
      <c r="B90" s="37"/>
      <c r="C90" s="99"/>
      <c r="D90" s="99"/>
      <c r="E90" s="99"/>
      <c r="F90" s="99"/>
      <c r="G90" s="99"/>
      <c r="H90" s="99"/>
      <c r="I90" s="99"/>
    </row>
    <row r="91" spans="1:10" x14ac:dyDescent="0.25">
      <c r="A91" s="71"/>
      <c r="B91" s="71"/>
      <c r="C91" s="71"/>
      <c r="D91" s="71"/>
      <c r="E91" s="71"/>
      <c r="F91" s="71"/>
      <c r="G91" s="71"/>
      <c r="H91" s="71"/>
      <c r="I91" s="71"/>
    </row>
    <row r="92" spans="1:10" s="38" customFormat="1" x14ac:dyDescent="0.25">
      <c r="A92" s="74" t="s">
        <v>30</v>
      </c>
      <c r="B92" s="70"/>
      <c r="C92" s="70"/>
      <c r="D92" s="70"/>
      <c r="E92" s="70"/>
      <c r="F92" s="70"/>
      <c r="G92" s="70"/>
      <c r="H92" s="70"/>
      <c r="I92" s="70"/>
    </row>
    <row r="93" spans="1:10" x14ac:dyDescent="0.25">
      <c r="A93" s="111" t="s">
        <v>33</v>
      </c>
      <c r="B93" s="114" t="s">
        <v>42</v>
      </c>
      <c r="C93" s="14" t="s">
        <v>34</v>
      </c>
      <c r="D93" s="13" t="s">
        <v>0</v>
      </c>
      <c r="E93" s="13" t="s">
        <v>1</v>
      </c>
      <c r="F93" s="13" t="s">
        <v>2</v>
      </c>
      <c r="G93" s="13" t="s">
        <v>3</v>
      </c>
      <c r="H93" s="13" t="s">
        <v>4</v>
      </c>
      <c r="I93" s="13" t="s">
        <v>5</v>
      </c>
    </row>
    <row r="94" spans="1:10" x14ac:dyDescent="0.25">
      <c r="A94" s="112"/>
      <c r="B94" s="115"/>
      <c r="C94" s="22" t="s">
        <v>14</v>
      </c>
      <c r="D94" s="55">
        <v>0</v>
      </c>
      <c r="E94" s="68"/>
      <c r="F94" s="75"/>
      <c r="G94" s="76"/>
      <c r="H94" s="23">
        <f>SUM(D94:G94)</f>
        <v>0</v>
      </c>
      <c r="I94" s="1">
        <f t="shared" ref="I94:I101" si="19">H94/$H$101</f>
        <v>0</v>
      </c>
    </row>
    <row r="95" spans="1:10" x14ac:dyDescent="0.25">
      <c r="A95" s="112"/>
      <c r="B95" s="115"/>
      <c r="C95" s="22" t="s">
        <v>15</v>
      </c>
      <c r="D95" s="55">
        <v>32</v>
      </c>
      <c r="E95" s="68"/>
      <c r="F95" s="75"/>
      <c r="G95" s="76"/>
      <c r="H95" s="23">
        <f t="shared" ref="H95:H140" si="20">SUM(D95:G95)</f>
        <v>32</v>
      </c>
      <c r="I95" s="1">
        <f t="shared" si="19"/>
        <v>0.4</v>
      </c>
    </row>
    <row r="96" spans="1:10" x14ac:dyDescent="0.25">
      <c r="A96" s="112"/>
      <c r="B96" s="115"/>
      <c r="C96" s="22" t="s">
        <v>17</v>
      </c>
      <c r="D96" s="55">
        <v>18</v>
      </c>
      <c r="E96" s="68"/>
      <c r="F96" s="75"/>
      <c r="G96" s="76"/>
      <c r="H96" s="23">
        <f t="shared" si="20"/>
        <v>18</v>
      </c>
      <c r="I96" s="1">
        <f t="shared" si="19"/>
        <v>0.22500000000000001</v>
      </c>
    </row>
    <row r="97" spans="1:9" x14ac:dyDescent="0.25">
      <c r="A97" s="112"/>
      <c r="B97" s="115"/>
      <c r="C97" s="22" t="s">
        <v>16</v>
      </c>
      <c r="D97" s="55">
        <v>1</v>
      </c>
      <c r="E97" s="68"/>
      <c r="F97" s="75"/>
      <c r="G97" s="76"/>
      <c r="H97" s="23">
        <f t="shared" si="20"/>
        <v>1</v>
      </c>
      <c r="I97" s="1">
        <f t="shared" si="19"/>
        <v>1.2500000000000001E-2</v>
      </c>
    </row>
    <row r="98" spans="1:9" x14ac:dyDescent="0.25">
      <c r="A98" s="112"/>
      <c r="B98" s="115"/>
      <c r="C98" s="38" t="s">
        <v>32</v>
      </c>
      <c r="D98" s="55">
        <v>0</v>
      </c>
      <c r="E98" s="68"/>
      <c r="F98" s="75"/>
      <c r="G98" s="76"/>
      <c r="H98" s="23">
        <f t="shared" si="20"/>
        <v>0</v>
      </c>
      <c r="I98" s="1">
        <f t="shared" si="19"/>
        <v>0</v>
      </c>
    </row>
    <row r="99" spans="1:9" x14ac:dyDescent="0.25">
      <c r="A99" s="112"/>
      <c r="B99" s="115"/>
      <c r="C99" s="22" t="s">
        <v>42</v>
      </c>
      <c r="D99" s="55">
        <v>29</v>
      </c>
      <c r="E99" s="68"/>
      <c r="F99" s="75"/>
      <c r="G99" s="76"/>
      <c r="H99" s="23">
        <f t="shared" si="20"/>
        <v>29</v>
      </c>
      <c r="I99" s="1">
        <f t="shared" si="19"/>
        <v>0.36249999999999999</v>
      </c>
    </row>
    <row r="100" spans="1:9" s="38" customFormat="1" x14ac:dyDescent="0.25">
      <c r="A100" s="112"/>
      <c r="B100" s="115"/>
      <c r="C100" s="38" t="s">
        <v>13</v>
      </c>
      <c r="D100" s="55">
        <v>0</v>
      </c>
      <c r="E100" s="68"/>
      <c r="F100" s="75"/>
      <c r="G100" s="76"/>
      <c r="H100" s="53">
        <f t="shared" si="20"/>
        <v>0</v>
      </c>
      <c r="I100" s="1">
        <f>H100/$H$101</f>
        <v>0</v>
      </c>
    </row>
    <row r="101" spans="1:9" x14ac:dyDescent="0.25">
      <c r="A101" s="112"/>
      <c r="B101" s="116"/>
      <c r="C101" s="15" t="s">
        <v>4</v>
      </c>
      <c r="D101" s="10">
        <f>SUBTOTAL(109,D94:D100)</f>
        <v>80</v>
      </c>
      <c r="E101" s="10">
        <f>SUBTOTAL(109,E94:E100)</f>
        <v>0</v>
      </c>
      <c r="F101" s="10">
        <f>SUBTOTAL(109,F94:F100)</f>
        <v>0</v>
      </c>
      <c r="G101" s="10">
        <f>SUM(G94:G100)</f>
        <v>0</v>
      </c>
      <c r="H101" s="10">
        <f t="shared" si="20"/>
        <v>80</v>
      </c>
      <c r="I101" s="11">
        <f t="shared" si="19"/>
        <v>1</v>
      </c>
    </row>
    <row r="102" spans="1:9" x14ac:dyDescent="0.25">
      <c r="A102" s="112"/>
      <c r="B102" s="117" t="s">
        <v>17</v>
      </c>
      <c r="C102" s="22" t="s">
        <v>14</v>
      </c>
      <c r="D102" s="55">
        <v>0</v>
      </c>
      <c r="E102" s="68"/>
      <c r="F102" s="75"/>
      <c r="G102" s="76"/>
      <c r="H102" s="23">
        <f t="shared" si="20"/>
        <v>0</v>
      </c>
      <c r="I102" s="1">
        <f t="shared" ref="I102:I109" si="21">H102/$H$109</f>
        <v>0</v>
      </c>
    </row>
    <row r="103" spans="1:9" x14ac:dyDescent="0.25">
      <c r="A103" s="112"/>
      <c r="B103" s="118"/>
      <c r="C103" s="22" t="s">
        <v>15</v>
      </c>
      <c r="D103" s="55">
        <v>6</v>
      </c>
      <c r="E103" s="68"/>
      <c r="F103" s="75"/>
      <c r="G103" s="76"/>
      <c r="H103" s="23">
        <f t="shared" si="20"/>
        <v>6</v>
      </c>
      <c r="I103" s="1">
        <f t="shared" si="21"/>
        <v>0.66666666666666663</v>
      </c>
    </row>
    <row r="104" spans="1:9" x14ac:dyDescent="0.25">
      <c r="A104" s="112"/>
      <c r="B104" s="118"/>
      <c r="C104" s="22" t="s">
        <v>17</v>
      </c>
      <c r="D104" s="55">
        <v>0</v>
      </c>
      <c r="E104" s="68"/>
      <c r="F104" s="75"/>
      <c r="G104" s="76"/>
      <c r="H104" s="23">
        <f t="shared" si="20"/>
        <v>0</v>
      </c>
      <c r="I104" s="1">
        <f t="shared" si="21"/>
        <v>0</v>
      </c>
    </row>
    <row r="105" spans="1:9" x14ac:dyDescent="0.25">
      <c r="A105" s="112"/>
      <c r="B105" s="118"/>
      <c r="C105" s="22" t="s">
        <v>16</v>
      </c>
      <c r="D105" s="55">
        <v>0</v>
      </c>
      <c r="E105" s="68"/>
      <c r="F105" s="75"/>
      <c r="G105" s="76"/>
      <c r="H105" s="23">
        <f t="shared" si="20"/>
        <v>0</v>
      </c>
      <c r="I105" s="1">
        <f t="shared" si="21"/>
        <v>0</v>
      </c>
    </row>
    <row r="106" spans="1:9" x14ac:dyDescent="0.25">
      <c r="A106" s="112"/>
      <c r="B106" s="118"/>
      <c r="C106" s="38" t="s">
        <v>32</v>
      </c>
      <c r="D106" s="55">
        <v>0</v>
      </c>
      <c r="E106" s="68"/>
      <c r="F106" s="75"/>
      <c r="G106" s="76"/>
      <c r="H106" s="23">
        <f t="shared" si="20"/>
        <v>0</v>
      </c>
      <c r="I106" s="1">
        <f t="shared" si="21"/>
        <v>0</v>
      </c>
    </row>
    <row r="107" spans="1:9" x14ac:dyDescent="0.25">
      <c r="A107" s="112"/>
      <c r="B107" s="118"/>
      <c r="C107" s="22" t="s">
        <v>42</v>
      </c>
      <c r="D107" s="55">
        <v>3</v>
      </c>
      <c r="E107" s="68"/>
      <c r="F107" s="75"/>
      <c r="G107" s="76"/>
      <c r="H107" s="23">
        <f t="shared" si="20"/>
        <v>3</v>
      </c>
      <c r="I107" s="1">
        <f t="shared" si="21"/>
        <v>0.33333333333333331</v>
      </c>
    </row>
    <row r="108" spans="1:9" s="38" customFormat="1" x14ac:dyDescent="0.25">
      <c r="A108" s="112"/>
      <c r="B108" s="118"/>
      <c r="C108" s="38" t="s">
        <v>13</v>
      </c>
      <c r="D108" s="55">
        <v>0</v>
      </c>
      <c r="E108" s="68"/>
      <c r="F108" s="75"/>
      <c r="G108" s="76"/>
      <c r="H108" s="49">
        <f t="shared" si="20"/>
        <v>0</v>
      </c>
      <c r="I108" s="1">
        <f>H108/$H$109</f>
        <v>0</v>
      </c>
    </row>
    <row r="109" spans="1:9" x14ac:dyDescent="0.25">
      <c r="A109" s="112"/>
      <c r="B109" s="119"/>
      <c r="C109" s="15" t="s">
        <v>4</v>
      </c>
      <c r="D109" s="10">
        <f>SUBTOTAL(109,D102:D108)</f>
        <v>9</v>
      </c>
      <c r="E109" s="10">
        <f>SUBTOTAL(109,E102:E108)</f>
        <v>0</v>
      </c>
      <c r="F109" s="10">
        <f>SUBTOTAL(109,F102:F108)</f>
        <v>0</v>
      </c>
      <c r="G109" s="10">
        <f t="shared" ref="G109:H109" si="22">SUBTOTAL(109,G102:G108)</f>
        <v>0</v>
      </c>
      <c r="H109" s="10">
        <f t="shared" si="22"/>
        <v>9</v>
      </c>
      <c r="I109" s="11">
        <f t="shared" si="21"/>
        <v>1</v>
      </c>
    </row>
    <row r="110" spans="1:9" x14ac:dyDescent="0.25">
      <c r="A110" s="112"/>
      <c r="B110" s="117" t="s">
        <v>15</v>
      </c>
      <c r="C110" s="22" t="s">
        <v>14</v>
      </c>
      <c r="D110" s="55">
        <v>0</v>
      </c>
      <c r="E110" s="68"/>
      <c r="F110" s="75"/>
      <c r="G110" s="76"/>
      <c r="H110" s="23">
        <f t="shared" si="20"/>
        <v>0</v>
      </c>
      <c r="I110" s="1">
        <f t="shared" ref="I110:I117" si="23">H110/$H$117</f>
        <v>0</v>
      </c>
    </row>
    <row r="111" spans="1:9" x14ac:dyDescent="0.25">
      <c r="A111" s="112"/>
      <c r="B111" s="118"/>
      <c r="C111" s="22" t="s">
        <v>15</v>
      </c>
      <c r="D111" s="55">
        <v>7</v>
      </c>
      <c r="E111" s="68"/>
      <c r="F111" s="75"/>
      <c r="G111" s="76"/>
      <c r="H111" s="23">
        <f t="shared" si="20"/>
        <v>7</v>
      </c>
      <c r="I111" s="1">
        <f t="shared" si="23"/>
        <v>0.7</v>
      </c>
    </row>
    <row r="112" spans="1:9" x14ac:dyDescent="0.25">
      <c r="A112" s="112"/>
      <c r="B112" s="118"/>
      <c r="C112" s="22" t="s">
        <v>17</v>
      </c>
      <c r="D112" s="55">
        <v>0</v>
      </c>
      <c r="E112" s="68"/>
      <c r="F112" s="75"/>
      <c r="G112" s="76"/>
      <c r="H112" s="23">
        <f t="shared" si="20"/>
        <v>0</v>
      </c>
      <c r="I112" s="1">
        <f t="shared" si="23"/>
        <v>0</v>
      </c>
    </row>
    <row r="113" spans="1:9" x14ac:dyDescent="0.25">
      <c r="A113" s="112"/>
      <c r="B113" s="118"/>
      <c r="C113" s="22" t="s">
        <v>16</v>
      </c>
      <c r="D113" s="55">
        <v>0</v>
      </c>
      <c r="E113" s="68"/>
      <c r="F113" s="75"/>
      <c r="G113" s="76"/>
      <c r="H113" s="23">
        <f t="shared" si="20"/>
        <v>0</v>
      </c>
      <c r="I113" s="1">
        <f t="shared" si="23"/>
        <v>0</v>
      </c>
    </row>
    <row r="114" spans="1:9" x14ac:dyDescent="0.25">
      <c r="A114" s="112"/>
      <c r="B114" s="118"/>
      <c r="C114" s="38" t="s">
        <v>32</v>
      </c>
      <c r="D114" s="55">
        <v>0</v>
      </c>
      <c r="E114" s="68"/>
      <c r="F114" s="75"/>
      <c r="G114" s="76"/>
      <c r="H114" s="23">
        <f t="shared" si="20"/>
        <v>0</v>
      </c>
      <c r="I114" s="1">
        <f t="shared" si="23"/>
        <v>0</v>
      </c>
    </row>
    <row r="115" spans="1:9" x14ac:dyDescent="0.25">
      <c r="A115" s="112"/>
      <c r="B115" s="118"/>
      <c r="C115" s="22" t="s">
        <v>42</v>
      </c>
      <c r="D115" s="55">
        <v>3</v>
      </c>
      <c r="E115" s="68"/>
      <c r="F115" s="75"/>
      <c r="G115" s="76"/>
      <c r="H115" s="23">
        <f t="shared" si="20"/>
        <v>3</v>
      </c>
      <c r="I115" s="1">
        <f t="shared" si="23"/>
        <v>0.3</v>
      </c>
    </row>
    <row r="116" spans="1:9" s="38" customFormat="1" x14ac:dyDescent="0.25">
      <c r="A116" s="112"/>
      <c r="B116" s="118"/>
      <c r="C116" s="38" t="s">
        <v>13</v>
      </c>
      <c r="D116" s="55">
        <v>0</v>
      </c>
      <c r="E116" s="68"/>
      <c r="F116" s="75"/>
      <c r="G116" s="76"/>
      <c r="H116" s="49">
        <f t="shared" si="20"/>
        <v>0</v>
      </c>
      <c r="I116" s="1">
        <f>H116/$H$117</f>
        <v>0</v>
      </c>
    </row>
    <row r="117" spans="1:9" x14ac:dyDescent="0.25">
      <c r="A117" s="112"/>
      <c r="B117" s="119"/>
      <c r="C117" s="15" t="s">
        <v>4</v>
      </c>
      <c r="D117" s="10">
        <f>SUM(D110:D116)</f>
        <v>10</v>
      </c>
      <c r="E117" s="10">
        <f>SUM(E110:E116)</f>
        <v>0</v>
      </c>
      <c r="F117" s="10">
        <f>SUM(F110:F116)</f>
        <v>0</v>
      </c>
      <c r="G117" s="10">
        <f t="shared" ref="G117:H117" si="24">SUM(G110:G116)</f>
        <v>0</v>
      </c>
      <c r="H117" s="10">
        <f t="shared" si="24"/>
        <v>10</v>
      </c>
      <c r="I117" s="11">
        <f t="shared" si="23"/>
        <v>1</v>
      </c>
    </row>
    <row r="118" spans="1:9" x14ac:dyDescent="0.25">
      <c r="A118" s="112"/>
      <c r="B118" s="117" t="s">
        <v>16</v>
      </c>
      <c r="C118" s="22" t="s">
        <v>14</v>
      </c>
      <c r="D118" s="55">
        <v>0</v>
      </c>
      <c r="E118" s="68"/>
      <c r="F118" s="75"/>
      <c r="G118" s="76"/>
      <c r="H118" s="23">
        <f t="shared" si="20"/>
        <v>0</v>
      </c>
      <c r="I118" s="1" t="e">
        <f t="shared" ref="I118:I125" si="25">H118/$H$125</f>
        <v>#DIV/0!</v>
      </c>
    </row>
    <row r="119" spans="1:9" x14ac:dyDescent="0.25">
      <c r="A119" s="112"/>
      <c r="B119" s="118"/>
      <c r="C119" s="22" t="s">
        <v>15</v>
      </c>
      <c r="D119" s="55">
        <v>0</v>
      </c>
      <c r="E119" s="68"/>
      <c r="F119" s="75"/>
      <c r="G119" s="76"/>
      <c r="H119" s="23">
        <f t="shared" si="20"/>
        <v>0</v>
      </c>
      <c r="I119" s="1" t="e">
        <f t="shared" si="25"/>
        <v>#DIV/0!</v>
      </c>
    </row>
    <row r="120" spans="1:9" x14ac:dyDescent="0.25">
      <c r="A120" s="112"/>
      <c r="B120" s="118"/>
      <c r="C120" s="22" t="s">
        <v>17</v>
      </c>
      <c r="D120" s="55">
        <v>0</v>
      </c>
      <c r="E120" s="68"/>
      <c r="F120" s="75"/>
      <c r="G120" s="76"/>
      <c r="H120" s="23">
        <f t="shared" si="20"/>
        <v>0</v>
      </c>
      <c r="I120" s="1" t="e">
        <f t="shared" si="25"/>
        <v>#DIV/0!</v>
      </c>
    </row>
    <row r="121" spans="1:9" x14ac:dyDescent="0.25">
      <c r="A121" s="112"/>
      <c r="B121" s="118"/>
      <c r="C121" s="22" t="s">
        <v>16</v>
      </c>
      <c r="D121" s="55">
        <v>0</v>
      </c>
      <c r="E121" s="68"/>
      <c r="F121" s="75"/>
      <c r="G121" s="76"/>
      <c r="H121" s="23">
        <f t="shared" si="20"/>
        <v>0</v>
      </c>
      <c r="I121" s="1" t="e">
        <f t="shared" si="25"/>
        <v>#DIV/0!</v>
      </c>
    </row>
    <row r="122" spans="1:9" x14ac:dyDescent="0.25">
      <c r="A122" s="112"/>
      <c r="B122" s="118"/>
      <c r="C122" s="38" t="s">
        <v>32</v>
      </c>
      <c r="D122" s="55">
        <v>0</v>
      </c>
      <c r="E122" s="68"/>
      <c r="F122" s="75"/>
      <c r="G122" s="76"/>
      <c r="H122" s="23">
        <f t="shared" si="20"/>
        <v>0</v>
      </c>
      <c r="I122" s="1" t="e">
        <f t="shared" si="25"/>
        <v>#DIV/0!</v>
      </c>
    </row>
    <row r="123" spans="1:9" x14ac:dyDescent="0.25">
      <c r="A123" s="112"/>
      <c r="B123" s="118"/>
      <c r="C123" s="22" t="s">
        <v>42</v>
      </c>
      <c r="D123" s="55">
        <v>0</v>
      </c>
      <c r="E123" s="68"/>
      <c r="F123" s="75"/>
      <c r="G123" s="76"/>
      <c r="H123" s="23">
        <f t="shared" si="20"/>
        <v>0</v>
      </c>
      <c r="I123" s="1" t="e">
        <f t="shared" si="25"/>
        <v>#DIV/0!</v>
      </c>
    </row>
    <row r="124" spans="1:9" s="38" customFormat="1" x14ac:dyDescent="0.25">
      <c r="A124" s="112"/>
      <c r="B124" s="118"/>
      <c r="C124" s="38" t="s">
        <v>13</v>
      </c>
      <c r="D124" s="55">
        <v>0</v>
      </c>
      <c r="E124" s="68"/>
      <c r="F124" s="75"/>
      <c r="G124" s="76"/>
      <c r="H124" s="49">
        <f t="shared" si="20"/>
        <v>0</v>
      </c>
      <c r="I124" s="1" t="e">
        <f>H124/$H$125</f>
        <v>#DIV/0!</v>
      </c>
    </row>
    <row r="125" spans="1:9" x14ac:dyDescent="0.25">
      <c r="A125" s="112"/>
      <c r="B125" s="119"/>
      <c r="C125" s="15" t="s">
        <v>4</v>
      </c>
      <c r="D125" s="10">
        <f>SUM(D118:D124)</f>
        <v>0</v>
      </c>
      <c r="E125" s="10">
        <f>SUM(E118:E124)</f>
        <v>0</v>
      </c>
      <c r="F125" s="10">
        <f>SUM(F118:F124)</f>
        <v>0</v>
      </c>
      <c r="G125" s="10">
        <f t="shared" ref="G125:H125" si="26">SUM(G118:G124)</f>
        <v>0</v>
      </c>
      <c r="H125" s="10">
        <f t="shared" si="26"/>
        <v>0</v>
      </c>
      <c r="I125" s="11" t="e">
        <f t="shared" si="25"/>
        <v>#DIV/0!</v>
      </c>
    </row>
    <row r="126" spans="1:9" x14ac:dyDescent="0.25">
      <c r="A126" s="112"/>
      <c r="B126" s="117" t="s">
        <v>14</v>
      </c>
      <c r="C126" s="22" t="s">
        <v>14</v>
      </c>
      <c r="D126" s="55">
        <v>0</v>
      </c>
      <c r="E126" s="68"/>
      <c r="F126" s="75"/>
      <c r="G126" s="76"/>
      <c r="H126" s="23">
        <f t="shared" si="20"/>
        <v>0</v>
      </c>
      <c r="I126" s="1">
        <f t="shared" ref="I126:I133" si="27">H126/$H$133</f>
        <v>0</v>
      </c>
    </row>
    <row r="127" spans="1:9" x14ac:dyDescent="0.25">
      <c r="A127" s="112"/>
      <c r="B127" s="118"/>
      <c r="C127" s="22" t="s">
        <v>15</v>
      </c>
      <c r="D127" s="55">
        <v>1</v>
      </c>
      <c r="E127" s="68"/>
      <c r="F127" s="75"/>
      <c r="G127" s="76"/>
      <c r="H127" s="23">
        <f t="shared" si="20"/>
        <v>1</v>
      </c>
      <c r="I127" s="1">
        <f t="shared" si="27"/>
        <v>1</v>
      </c>
    </row>
    <row r="128" spans="1:9" x14ac:dyDescent="0.25">
      <c r="A128" s="112"/>
      <c r="B128" s="118"/>
      <c r="C128" s="22" t="s">
        <v>17</v>
      </c>
      <c r="D128" s="55">
        <v>0</v>
      </c>
      <c r="E128" s="68"/>
      <c r="F128" s="75"/>
      <c r="G128" s="76"/>
      <c r="H128" s="23">
        <f t="shared" si="20"/>
        <v>0</v>
      </c>
      <c r="I128" s="1">
        <f t="shared" si="27"/>
        <v>0</v>
      </c>
    </row>
    <row r="129" spans="1:9" x14ac:dyDescent="0.25">
      <c r="A129" s="112"/>
      <c r="B129" s="118"/>
      <c r="C129" s="22" t="s">
        <v>16</v>
      </c>
      <c r="D129" s="55">
        <v>0</v>
      </c>
      <c r="E129" s="68"/>
      <c r="F129" s="75"/>
      <c r="G129" s="76"/>
      <c r="H129" s="23">
        <f t="shared" si="20"/>
        <v>0</v>
      </c>
      <c r="I129" s="1">
        <f t="shared" si="27"/>
        <v>0</v>
      </c>
    </row>
    <row r="130" spans="1:9" x14ac:dyDescent="0.25">
      <c r="A130" s="112"/>
      <c r="B130" s="118"/>
      <c r="C130" s="38" t="s">
        <v>32</v>
      </c>
      <c r="D130" s="55">
        <v>0</v>
      </c>
      <c r="E130" s="68"/>
      <c r="F130" s="75"/>
      <c r="G130" s="76"/>
      <c r="H130" s="23">
        <f t="shared" si="20"/>
        <v>0</v>
      </c>
      <c r="I130" s="1">
        <f t="shared" si="27"/>
        <v>0</v>
      </c>
    </row>
    <row r="131" spans="1:9" x14ac:dyDescent="0.25">
      <c r="A131" s="112"/>
      <c r="B131" s="118"/>
      <c r="C131" s="22" t="s">
        <v>42</v>
      </c>
      <c r="D131" s="55">
        <v>0</v>
      </c>
      <c r="E131" s="68"/>
      <c r="F131" s="75"/>
      <c r="G131" s="76"/>
      <c r="H131" s="23">
        <f t="shared" si="20"/>
        <v>0</v>
      </c>
      <c r="I131" s="1">
        <f t="shared" si="27"/>
        <v>0</v>
      </c>
    </row>
    <row r="132" spans="1:9" s="38" customFormat="1" x14ac:dyDescent="0.25">
      <c r="A132" s="112"/>
      <c r="B132" s="118"/>
      <c r="C132" s="38" t="s">
        <v>13</v>
      </c>
      <c r="D132" s="55">
        <v>0</v>
      </c>
      <c r="E132" s="68"/>
      <c r="F132" s="75"/>
      <c r="G132" s="76"/>
      <c r="H132" s="49">
        <f t="shared" si="20"/>
        <v>0</v>
      </c>
      <c r="I132" s="1">
        <f>H132/$H$133</f>
        <v>0</v>
      </c>
    </row>
    <row r="133" spans="1:9" x14ac:dyDescent="0.25">
      <c r="A133" s="112"/>
      <c r="B133" s="119"/>
      <c r="C133" s="15" t="s">
        <v>4</v>
      </c>
      <c r="D133" s="10">
        <f>SUM(D126:D132)</f>
        <v>1</v>
      </c>
      <c r="E133" s="10">
        <f>SUM(E126:E132)</f>
        <v>0</v>
      </c>
      <c r="F133" s="10">
        <f>SUM(F126:F132)</f>
        <v>0</v>
      </c>
      <c r="G133" s="10">
        <f t="shared" ref="G133:H133" si="28">SUM(G126:G132)</f>
        <v>0</v>
      </c>
      <c r="H133" s="10">
        <f t="shared" si="28"/>
        <v>1</v>
      </c>
      <c r="I133" s="11">
        <f t="shared" si="27"/>
        <v>1</v>
      </c>
    </row>
    <row r="134" spans="1:9" x14ac:dyDescent="0.25">
      <c r="A134" s="112"/>
      <c r="B134" s="117" t="s">
        <v>32</v>
      </c>
      <c r="C134" s="22" t="s">
        <v>14</v>
      </c>
      <c r="D134" s="55">
        <v>0</v>
      </c>
      <c r="E134" s="68"/>
      <c r="F134" s="75"/>
      <c r="G134" s="76"/>
      <c r="H134" s="23">
        <f t="shared" si="20"/>
        <v>0</v>
      </c>
      <c r="I134" s="1" t="e">
        <f t="shared" ref="I134:I141" si="29">H134/$H$141</f>
        <v>#DIV/0!</v>
      </c>
    </row>
    <row r="135" spans="1:9" x14ac:dyDescent="0.25">
      <c r="A135" s="112"/>
      <c r="B135" s="118"/>
      <c r="C135" s="22" t="s">
        <v>15</v>
      </c>
      <c r="D135" s="55">
        <v>0</v>
      </c>
      <c r="E135" s="68"/>
      <c r="F135" s="75"/>
      <c r="G135" s="76"/>
      <c r="H135" s="23">
        <f t="shared" si="20"/>
        <v>0</v>
      </c>
      <c r="I135" s="1" t="e">
        <f t="shared" si="29"/>
        <v>#DIV/0!</v>
      </c>
    </row>
    <row r="136" spans="1:9" x14ac:dyDescent="0.25">
      <c r="A136" s="112"/>
      <c r="B136" s="118"/>
      <c r="C136" s="22" t="s">
        <v>17</v>
      </c>
      <c r="D136" s="55">
        <v>0</v>
      </c>
      <c r="E136" s="68"/>
      <c r="F136" s="75"/>
      <c r="G136" s="76"/>
      <c r="H136" s="23">
        <f t="shared" si="20"/>
        <v>0</v>
      </c>
      <c r="I136" s="1" t="e">
        <f t="shared" si="29"/>
        <v>#DIV/0!</v>
      </c>
    </row>
    <row r="137" spans="1:9" x14ac:dyDescent="0.25">
      <c r="A137" s="112"/>
      <c r="B137" s="118"/>
      <c r="C137" s="22" t="s">
        <v>16</v>
      </c>
      <c r="D137" s="55">
        <v>0</v>
      </c>
      <c r="E137" s="68"/>
      <c r="F137" s="75"/>
      <c r="G137" s="76"/>
      <c r="H137" s="23">
        <f t="shared" si="20"/>
        <v>0</v>
      </c>
      <c r="I137" s="1" t="e">
        <f t="shared" si="29"/>
        <v>#DIV/0!</v>
      </c>
    </row>
    <row r="138" spans="1:9" x14ac:dyDescent="0.25">
      <c r="A138" s="112"/>
      <c r="B138" s="118"/>
      <c r="C138" s="38" t="s">
        <v>32</v>
      </c>
      <c r="D138" s="55">
        <v>0</v>
      </c>
      <c r="E138" s="68"/>
      <c r="F138" s="75"/>
      <c r="G138" s="76"/>
      <c r="H138" s="23">
        <f t="shared" si="20"/>
        <v>0</v>
      </c>
      <c r="I138" s="1" t="e">
        <f t="shared" si="29"/>
        <v>#DIV/0!</v>
      </c>
    </row>
    <row r="139" spans="1:9" x14ac:dyDescent="0.25">
      <c r="A139" s="112"/>
      <c r="B139" s="118"/>
      <c r="C139" s="22" t="s">
        <v>42</v>
      </c>
      <c r="D139" s="55">
        <v>0</v>
      </c>
      <c r="E139" s="68"/>
      <c r="F139" s="75"/>
      <c r="G139" s="76"/>
      <c r="H139" s="23">
        <f t="shared" si="20"/>
        <v>0</v>
      </c>
      <c r="I139" s="1" t="e">
        <f t="shared" si="29"/>
        <v>#DIV/0!</v>
      </c>
    </row>
    <row r="140" spans="1:9" x14ac:dyDescent="0.25">
      <c r="A140" s="112"/>
      <c r="B140" s="118"/>
      <c r="C140" s="38" t="s">
        <v>13</v>
      </c>
      <c r="D140" s="55">
        <v>0</v>
      </c>
      <c r="E140" s="68"/>
      <c r="F140" s="75"/>
      <c r="G140" s="76"/>
      <c r="H140" s="49">
        <f t="shared" si="20"/>
        <v>0</v>
      </c>
      <c r="I140" s="1" t="e">
        <f>H140/$H$141</f>
        <v>#DIV/0!</v>
      </c>
    </row>
    <row r="141" spans="1:9" x14ac:dyDescent="0.25">
      <c r="A141" s="113"/>
      <c r="B141" s="119"/>
      <c r="C141" s="15" t="s">
        <v>4</v>
      </c>
      <c r="D141" s="10">
        <f>SUM(D134:D140)</f>
        <v>0</v>
      </c>
      <c r="E141" s="10">
        <f>SUM(E134:E140)</f>
        <v>0</v>
      </c>
      <c r="F141" s="10">
        <f>SUM(F134:F140)</f>
        <v>0</v>
      </c>
      <c r="G141" s="10">
        <f t="shared" ref="G141:H141" si="30">SUM(G134:G140)</f>
        <v>0</v>
      </c>
      <c r="H141" s="10">
        <f t="shared" si="30"/>
        <v>0</v>
      </c>
      <c r="I141" s="11" t="e">
        <f t="shared" si="29"/>
        <v>#DIV/0!</v>
      </c>
    </row>
    <row r="142" spans="1:9" x14ac:dyDescent="0.25">
      <c r="C142" s="94"/>
      <c r="D142" s="94"/>
      <c r="E142" s="94"/>
      <c r="F142" s="94"/>
      <c r="G142" s="94"/>
      <c r="H142" s="94"/>
      <c r="I142" s="94"/>
    </row>
    <row r="143" spans="1:9" x14ac:dyDescent="0.25">
      <c r="C143" s="101" t="s">
        <v>39</v>
      </c>
      <c r="D143" s="99"/>
      <c r="E143" s="99"/>
      <c r="F143" s="99"/>
      <c r="G143" s="99"/>
      <c r="H143" s="99"/>
      <c r="I143" s="102"/>
    </row>
    <row r="144" spans="1:9" x14ac:dyDescent="0.25">
      <c r="C144" s="121" t="s">
        <v>38</v>
      </c>
      <c r="D144" s="122"/>
      <c r="E144" s="122"/>
      <c r="F144" s="122"/>
      <c r="G144" s="122"/>
      <c r="H144" s="122"/>
      <c r="I144" s="123"/>
    </row>
    <row r="145" spans="3:9" x14ac:dyDescent="0.25">
      <c r="C145" s="121" t="s">
        <v>40</v>
      </c>
      <c r="D145" s="122"/>
      <c r="E145" s="122"/>
      <c r="F145" s="122"/>
      <c r="G145" s="122"/>
      <c r="H145" s="122"/>
      <c r="I145" s="123"/>
    </row>
    <row r="146" spans="3:9" ht="15.75" thickBot="1" x14ac:dyDescent="0.3">
      <c r="C146" s="124" t="s">
        <v>41</v>
      </c>
      <c r="D146" s="125"/>
      <c r="E146" s="125"/>
      <c r="F146" s="125"/>
      <c r="G146" s="125"/>
      <c r="H146" s="125"/>
      <c r="I146" s="126"/>
    </row>
    <row r="147" spans="3:9" ht="65.25" customHeight="1" thickBot="1" x14ac:dyDescent="0.3">
      <c r="C147" s="127" t="s">
        <v>59</v>
      </c>
      <c r="D147" s="128"/>
      <c r="E147" s="128"/>
      <c r="F147" s="128"/>
      <c r="G147" s="128"/>
      <c r="H147" s="128"/>
      <c r="I147" s="129"/>
    </row>
    <row r="148" spans="3:9" x14ac:dyDescent="0.25">
      <c r="C148" s="120"/>
      <c r="D148" s="120"/>
      <c r="E148" s="120"/>
      <c r="F148" s="120"/>
      <c r="G148" s="120"/>
      <c r="H148" s="120"/>
      <c r="I148" s="120"/>
    </row>
  </sheetData>
  <mergeCells count="33">
    <mergeCell ref="C148:I148"/>
    <mergeCell ref="C142:I142"/>
    <mergeCell ref="C143:I143"/>
    <mergeCell ref="C144:I144"/>
    <mergeCell ref="C145:I145"/>
    <mergeCell ref="C146:I146"/>
    <mergeCell ref="C147:I147"/>
    <mergeCell ref="A93:A141"/>
    <mergeCell ref="B93:B101"/>
    <mergeCell ref="B102:B109"/>
    <mergeCell ref="B110:B117"/>
    <mergeCell ref="B118:B125"/>
    <mergeCell ref="B126:B133"/>
    <mergeCell ref="B134:B141"/>
    <mergeCell ref="C72:I72"/>
    <mergeCell ref="C82:I82"/>
    <mergeCell ref="C89:I89"/>
    <mergeCell ref="C90:I90"/>
    <mergeCell ref="C46:I46"/>
    <mergeCell ref="C47:I47"/>
    <mergeCell ref="C52:I52"/>
    <mergeCell ref="C53:I56"/>
    <mergeCell ref="C66:I66"/>
    <mergeCell ref="C57:I57"/>
    <mergeCell ref="C45:I45"/>
    <mergeCell ref="C8:I8"/>
    <mergeCell ref="C1:I1"/>
    <mergeCell ref="C2:I2"/>
    <mergeCell ref="C3:I7"/>
    <mergeCell ref="C13:I13"/>
    <mergeCell ref="C28:I28"/>
    <mergeCell ref="C39:I39"/>
    <mergeCell ref="C14:I14"/>
  </mergeCells>
  <hyperlinks>
    <hyperlink ref="C144" r:id="rId1"/>
    <hyperlink ref="C145:I145" r:id="rId2" display="Use of Deadly Force"/>
  </hyperlinks>
  <pageMargins left="0.7" right="0.7" top="0.75" bottom="0.75" header="0.3" footer="0.3"/>
  <pageSetup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Use of Force</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2016-05-16T17:47:41Z</cp:lastPrinted>
  <dcterms:created xsi:type="dcterms:W3CDTF">2016-05-12T13:52:51Z</dcterms:created>
  <dcterms:modified xsi:type="dcterms:W3CDTF">2020-04-30T16:53:46Z</dcterms:modified>
</cp:coreProperties>
</file>