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M:\TedDB\Maps\Safe Streets Madison\Transportation Commission Meetings\2025\10.22.25\"/>
    </mc:Choice>
  </mc:AlternateContent>
  <xr:revisionPtr revIDLastSave="0" documentId="13_ncr:1_{B9FDDBE3-DFD1-4F46-93BB-A6DF31985FAF}" xr6:coauthVersionLast="47" xr6:coauthVersionMax="47" xr10:uidLastSave="{00000000-0000-0000-0000-000000000000}"/>
  <bookViews>
    <workbookView xWindow="-120" yWindow="-120" windowWidth="38640" windowHeight="21240" activeTab="1" xr2:uid="{00000000-000D-0000-FFFF-FFFF00000000}"/>
  </bookViews>
  <sheets>
    <sheet name="Scoring" sheetId="4" r:id="rId1"/>
    <sheet name="Candidate List" sheetId="1" r:id="rId2"/>
    <sheet name="Approved but not completed" sheetId="8" r:id="rId3"/>
    <sheet name="2025 citywide contract" sheetId="7" r:id="rId4"/>
    <sheet name="Completed" sheetId="3" r:id="rId5"/>
  </sheets>
  <definedNames>
    <definedName name="_xlnm._FilterDatabase" localSheetId="3" hidden="1">'2025 citywide contract'!$A$3:$R$3</definedName>
    <definedName name="_xlnm._FilterDatabase" localSheetId="2" hidden="1">'Approved but not completed'!$A$3:$U$55</definedName>
    <definedName name="_xlnm._FilterDatabase" localSheetId="1" hidden="1">'Candidate List'!$A$3:$R$680</definedName>
    <definedName name="_xlnm._FilterDatabase" localSheetId="4" hidden="1">Completed!$A$3:$R$3</definedName>
    <definedName name="_xlnm.Print_Area" localSheetId="3">'2025 citywide contract'!$A$1:$R$9</definedName>
    <definedName name="_xlnm.Print_Area" localSheetId="2">'Approved but not completed'!$A$1:$U$38</definedName>
    <definedName name="_xlnm.Print_Area" localSheetId="1">'Candidate List'!$A$1:$R$516</definedName>
    <definedName name="_xlnm.Print_Area" localSheetId="4">Completed!$A$1:$R$81</definedName>
    <definedName name="_xlnm.Print_Area" localSheetId="0">Scoring!$B$1:$I$13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7" i="3" l="1"/>
  <c r="P157" i="3"/>
  <c r="R157" i="3" s="1"/>
  <c r="J158" i="3"/>
  <c r="P158" i="3"/>
  <c r="R158" i="3" s="1"/>
  <c r="J148" i="3"/>
  <c r="P148" i="3"/>
  <c r="R148" i="3" s="1"/>
  <c r="J149" i="3"/>
  <c r="P149" i="3"/>
  <c r="Q149" i="3"/>
  <c r="R149" i="3"/>
  <c r="J150" i="3"/>
  <c r="P150" i="3"/>
  <c r="R150" i="3" s="1"/>
  <c r="J151" i="3"/>
  <c r="P151" i="3"/>
  <c r="R151" i="3" s="1"/>
  <c r="J152" i="3"/>
  <c r="P152" i="3"/>
  <c r="R152" i="3" s="1"/>
  <c r="J153" i="3"/>
  <c r="P153" i="3"/>
  <c r="R153" i="3" s="1"/>
  <c r="J154" i="3"/>
  <c r="P154" i="3"/>
  <c r="R154" i="3"/>
  <c r="J155" i="3"/>
  <c r="P155" i="3"/>
  <c r="R155" i="3" s="1"/>
  <c r="J156" i="3"/>
  <c r="P156" i="3"/>
  <c r="R156" i="3" s="1"/>
  <c r="P124" i="1"/>
  <c r="P187" i="1"/>
  <c r="R187" i="1" s="1"/>
  <c r="J187" i="1"/>
  <c r="P251" i="1"/>
  <c r="R251" i="1" s="1"/>
  <c r="J251" i="1"/>
  <c r="P156" i="1"/>
  <c r="R156" i="1" s="1"/>
  <c r="J156" i="1"/>
  <c r="Q150" i="1"/>
  <c r="P61" i="1"/>
  <c r="R61" i="1" s="1"/>
  <c r="J61" i="1"/>
  <c r="P24" i="1" l="1"/>
  <c r="R24" i="1" s="1"/>
  <c r="J24" i="1"/>
  <c r="Q48" i="1"/>
  <c r="P486" i="1"/>
  <c r="J486" i="1"/>
  <c r="P467" i="1"/>
  <c r="P628" i="1"/>
  <c r="R628" i="1" s="1"/>
  <c r="J467" i="1"/>
  <c r="J628" i="1"/>
  <c r="P478" i="1"/>
  <c r="J478" i="1"/>
  <c r="P504" i="1"/>
  <c r="R504" i="1" s="1"/>
  <c r="J504" i="1"/>
  <c r="P447" i="1"/>
  <c r="J447" i="1"/>
  <c r="P573" i="1"/>
  <c r="R573" i="1" s="1"/>
  <c r="J573" i="1"/>
  <c r="P296" i="1"/>
  <c r="P477" i="1"/>
  <c r="P476" i="1"/>
  <c r="J296" i="1"/>
  <c r="J477" i="1"/>
  <c r="J476" i="1"/>
  <c r="J147" i="3"/>
  <c r="P147" i="3"/>
  <c r="R147" i="3" s="1"/>
  <c r="J146" i="3"/>
  <c r="P146" i="3"/>
  <c r="R146" i="3" s="1"/>
  <c r="J145" i="3"/>
  <c r="P145" i="3"/>
  <c r="R145" i="3" s="1"/>
  <c r="P293" i="1"/>
  <c r="J293" i="1"/>
  <c r="P25" i="1"/>
  <c r="P503" i="1"/>
  <c r="R503" i="1" s="1"/>
  <c r="J503" i="1"/>
  <c r="J25" i="1"/>
  <c r="P11" i="1"/>
  <c r="J11" i="1"/>
  <c r="P551" i="1"/>
  <c r="R551" i="1" s="1"/>
  <c r="P13" i="1"/>
  <c r="R13" i="1" s="1"/>
  <c r="J13" i="1"/>
  <c r="J551" i="1"/>
  <c r="P558" i="1"/>
  <c r="R558" i="1" s="1"/>
  <c r="P502" i="1"/>
  <c r="R502" i="1" s="1"/>
  <c r="P26" i="1"/>
  <c r="P446" i="1"/>
  <c r="P199" i="1"/>
  <c r="P198" i="1"/>
  <c r="P6" i="1"/>
  <c r="P537" i="1"/>
  <c r="R537" i="1" s="1"/>
  <c r="J199" i="1"/>
  <c r="J198" i="1"/>
  <c r="J558" i="1"/>
  <c r="J6" i="1"/>
  <c r="J502" i="1"/>
  <c r="J26" i="1"/>
  <c r="J446" i="1"/>
  <c r="J572" i="1"/>
  <c r="J545" i="1"/>
  <c r="J537" i="1"/>
  <c r="J544" i="1"/>
  <c r="P46" i="1"/>
  <c r="J46" i="1"/>
  <c r="P445" i="1"/>
  <c r="P5" i="1"/>
  <c r="P444" i="1"/>
  <c r="P572" i="1"/>
  <c r="R572" i="1" s="1"/>
  <c r="P544" i="1"/>
  <c r="R544" i="1" s="1"/>
  <c r="P466" i="1"/>
  <c r="P515" i="1"/>
  <c r="R515" i="1" s="1"/>
  <c r="P574" i="1"/>
  <c r="R574" i="1" s="1"/>
  <c r="P571" i="1"/>
  <c r="R571" i="1" s="1"/>
  <c r="P343" i="1"/>
  <c r="P570" i="1"/>
  <c r="R570" i="1" s="1"/>
  <c r="P569" i="1"/>
  <c r="R569" i="1" s="1"/>
  <c r="P568" i="1"/>
  <c r="R568" i="1" s="1"/>
  <c r="P567" i="1"/>
  <c r="R567" i="1" s="1"/>
  <c r="P566" i="1"/>
  <c r="R566" i="1" s="1"/>
  <c r="P339" i="1"/>
  <c r="P565" i="1"/>
  <c r="R565" i="1" s="1"/>
  <c r="P564" i="1"/>
  <c r="R564" i="1" s="1"/>
  <c r="P563" i="1"/>
  <c r="R563" i="1" s="1"/>
  <c r="P338" i="1"/>
  <c r="P562" i="1"/>
  <c r="R562" i="1" s="1"/>
  <c r="P561" i="1"/>
  <c r="R561" i="1" s="1"/>
  <c r="P560" i="1"/>
  <c r="R560" i="1" s="1"/>
  <c r="P559" i="1"/>
  <c r="R559" i="1" s="1"/>
  <c r="P557" i="1"/>
  <c r="R557" i="1" s="1"/>
  <c r="P556" i="1"/>
  <c r="R556" i="1" s="1"/>
  <c r="P335" i="1"/>
  <c r="P334" i="1"/>
  <c r="P333" i="1"/>
  <c r="P79" i="1"/>
  <c r="P555" i="1"/>
  <c r="R555" i="1" s="1"/>
  <c r="P554" i="1"/>
  <c r="R554" i="1" s="1"/>
  <c r="P553" i="1"/>
  <c r="R553" i="1" s="1"/>
  <c r="P552" i="1"/>
  <c r="R552" i="1" s="1"/>
  <c r="P550" i="1"/>
  <c r="R550" i="1" s="1"/>
  <c r="P549" i="1"/>
  <c r="R549" i="1" s="1"/>
  <c r="P548" i="1"/>
  <c r="R548" i="1" s="1"/>
  <c r="P547" i="1"/>
  <c r="R547" i="1" s="1"/>
  <c r="P546" i="1"/>
  <c r="R546" i="1" s="1"/>
  <c r="P543" i="1"/>
  <c r="R543" i="1" s="1"/>
  <c r="P542" i="1"/>
  <c r="R542" i="1" s="1"/>
  <c r="P541" i="1"/>
  <c r="R541" i="1" s="1"/>
  <c r="P540" i="1"/>
  <c r="R540" i="1" s="1"/>
  <c r="P329" i="1"/>
  <c r="P539" i="1"/>
  <c r="R539" i="1" s="1"/>
  <c r="P536" i="1"/>
  <c r="R536" i="1" s="1"/>
  <c r="P535" i="1"/>
  <c r="R535" i="1" s="1"/>
  <c r="P534" i="1"/>
  <c r="R534" i="1" s="1"/>
  <c r="P533" i="1"/>
  <c r="R533" i="1" s="1"/>
  <c r="P532" i="1"/>
  <c r="R532" i="1" s="1"/>
  <c r="P531" i="1"/>
  <c r="R531" i="1" s="1"/>
  <c r="P530" i="1"/>
  <c r="R530" i="1" s="1"/>
  <c r="P529" i="1"/>
  <c r="R529" i="1" s="1"/>
  <c r="P324" i="1"/>
  <c r="P528" i="1"/>
  <c r="R528" i="1" s="1"/>
  <c r="P527" i="1"/>
  <c r="R527" i="1" s="1"/>
  <c r="P526" i="1"/>
  <c r="R526" i="1" s="1"/>
  <c r="P525" i="1"/>
  <c r="R525" i="1" s="1"/>
  <c r="P524" i="1"/>
  <c r="R524" i="1" s="1"/>
  <c r="P523" i="1"/>
  <c r="R523" i="1" s="1"/>
  <c r="P522" i="1"/>
  <c r="R522" i="1" s="1"/>
  <c r="P521" i="1"/>
  <c r="R521" i="1" s="1"/>
  <c r="P520" i="1"/>
  <c r="R520" i="1" s="1"/>
  <c r="P519" i="1"/>
  <c r="R519" i="1" s="1"/>
  <c r="P320" i="1"/>
  <c r="P319" i="1"/>
  <c r="P517" i="1"/>
  <c r="R517" i="1" s="1"/>
  <c r="P516" i="1"/>
  <c r="R516" i="1" s="1"/>
  <c r="P514" i="1"/>
  <c r="R514" i="1" s="1"/>
  <c r="P513" i="1"/>
  <c r="R513" i="1" s="1"/>
  <c r="P311" i="1"/>
  <c r="P680" i="1"/>
  <c r="R680" i="1" s="1"/>
  <c r="P512" i="1"/>
  <c r="R512" i="1" s="1"/>
  <c r="P511" i="1"/>
  <c r="R511" i="1" s="1"/>
  <c r="P510" i="1"/>
  <c r="R510" i="1" s="1"/>
  <c r="P306" i="1"/>
  <c r="P58" i="1"/>
  <c r="P305" i="1"/>
  <c r="P20" i="1"/>
  <c r="P509" i="1"/>
  <c r="R509" i="1" s="1"/>
  <c r="P508" i="1"/>
  <c r="R508" i="1" s="1"/>
  <c r="P507" i="1"/>
  <c r="R507" i="1" s="1"/>
  <c r="P506" i="1"/>
  <c r="R506" i="1" s="1"/>
  <c r="P501" i="1"/>
  <c r="R501" i="1" s="1"/>
  <c r="P500" i="1"/>
  <c r="R500" i="1" s="1"/>
  <c r="P499" i="1"/>
  <c r="R499" i="1" s="1"/>
  <c r="P498" i="1"/>
  <c r="P237" i="1"/>
  <c r="P497" i="1"/>
  <c r="P496" i="1"/>
  <c r="P164" i="1"/>
  <c r="P495" i="1"/>
  <c r="P494" i="1"/>
  <c r="P163" i="1"/>
  <c r="P493" i="1"/>
  <c r="P492" i="1"/>
  <c r="P679" i="1"/>
  <c r="P491" i="1"/>
  <c r="P485" i="1"/>
  <c r="P16" i="1"/>
  <c r="R16" i="1" s="1"/>
  <c r="P215" i="1"/>
  <c r="P484" i="1"/>
  <c r="P483" i="1"/>
  <c r="P194" i="1"/>
  <c r="P482" i="1"/>
  <c r="P481" i="1"/>
  <c r="P480" i="1"/>
  <c r="P479" i="1"/>
  <c r="P475" i="1"/>
  <c r="P474" i="1"/>
  <c r="P236" i="1"/>
  <c r="P675" i="1"/>
  <c r="R675" i="1" s="1"/>
  <c r="P465" i="1"/>
  <c r="P464" i="1"/>
  <c r="P463" i="1"/>
  <c r="P462" i="1"/>
  <c r="P461" i="1"/>
  <c r="P579" i="1"/>
  <c r="R579" i="1" s="1"/>
  <c r="P15" i="1"/>
  <c r="R15" i="1" s="1"/>
  <c r="P457" i="1"/>
  <c r="P456" i="1"/>
  <c r="P149" i="1"/>
  <c r="P455" i="1"/>
  <c r="P443" i="1"/>
  <c r="P442" i="1"/>
  <c r="P441" i="1"/>
  <c r="P440" i="1"/>
  <c r="P439" i="1"/>
  <c r="P438" i="1"/>
  <c r="P437" i="1"/>
  <c r="P436" i="1"/>
  <c r="P352" i="1"/>
  <c r="P348" i="1"/>
  <c r="P577" i="1"/>
  <c r="R577" i="1" s="1"/>
  <c r="P209" i="1"/>
  <c r="P208" i="1"/>
  <c r="P207" i="1"/>
  <c r="P195" i="1"/>
  <c r="P193" i="1"/>
  <c r="P192" i="1"/>
  <c r="P189" i="1"/>
  <c r="P182" i="1"/>
  <c r="P170" i="1"/>
  <c r="P158" i="1"/>
  <c r="P630" i="1"/>
  <c r="R630" i="1" s="1"/>
  <c r="P647" i="1"/>
  <c r="R647" i="1" s="1"/>
  <c r="P625" i="1"/>
  <c r="R625" i="1" s="1"/>
  <c r="P648" i="1"/>
  <c r="R648" i="1" s="1"/>
  <c r="P18" i="1"/>
  <c r="R18" i="1" s="1"/>
  <c r="P584" i="1"/>
  <c r="R584" i="1" s="1"/>
  <c r="P583" i="1"/>
  <c r="R583" i="1" s="1"/>
  <c r="P585" i="1"/>
  <c r="R585" i="1" s="1"/>
  <c r="P161" i="1"/>
  <c r="P576" i="1"/>
  <c r="P629" i="1"/>
  <c r="R629" i="1" s="1"/>
  <c r="P59" i="1"/>
  <c r="P151" i="1"/>
  <c r="J445" i="1"/>
  <c r="J5" i="1"/>
  <c r="J444" i="1"/>
  <c r="J466" i="1"/>
  <c r="J515" i="1"/>
  <c r="J574" i="1"/>
  <c r="J571" i="1"/>
  <c r="J343" i="1"/>
  <c r="J570" i="1"/>
  <c r="J569" i="1"/>
  <c r="J568" i="1"/>
  <c r="J567" i="1"/>
  <c r="J566" i="1"/>
  <c r="J339" i="1"/>
  <c r="J565" i="1"/>
  <c r="J564" i="1"/>
  <c r="J563" i="1"/>
  <c r="J338" i="1"/>
  <c r="J562" i="1"/>
  <c r="J561" i="1"/>
  <c r="J560" i="1"/>
  <c r="J559" i="1"/>
  <c r="J557" i="1"/>
  <c r="J556" i="1"/>
  <c r="J335" i="1"/>
  <c r="J334" i="1"/>
  <c r="J333" i="1"/>
  <c r="J79" i="1"/>
  <c r="J555" i="1"/>
  <c r="J554" i="1"/>
  <c r="J553" i="1"/>
  <c r="J552" i="1"/>
  <c r="J550" i="1"/>
  <c r="J549" i="1"/>
  <c r="J548" i="1"/>
  <c r="J547" i="1"/>
  <c r="J546" i="1"/>
  <c r="J543" i="1"/>
  <c r="J542" i="1"/>
  <c r="J541" i="1"/>
  <c r="J540" i="1"/>
  <c r="J329" i="1"/>
  <c r="J539" i="1"/>
  <c r="J536" i="1"/>
  <c r="J535" i="1"/>
  <c r="J534" i="1"/>
  <c r="J533" i="1"/>
  <c r="J532" i="1"/>
  <c r="J531" i="1"/>
  <c r="J530" i="1"/>
  <c r="J529" i="1"/>
  <c r="J324" i="1"/>
  <c r="J528" i="1"/>
  <c r="J527" i="1"/>
  <c r="J526" i="1"/>
  <c r="J525" i="1"/>
  <c r="J524" i="1"/>
  <c r="J523" i="1"/>
  <c r="J522" i="1"/>
  <c r="J521" i="1"/>
  <c r="J520" i="1"/>
  <c r="J519" i="1"/>
  <c r="J320" i="1"/>
  <c r="J319" i="1"/>
  <c r="J517" i="1"/>
  <c r="J516" i="1"/>
  <c r="J514" i="1"/>
  <c r="J513" i="1"/>
  <c r="J311" i="1"/>
  <c r="J680" i="1"/>
  <c r="J512" i="1"/>
  <c r="J511" i="1"/>
  <c r="J510" i="1"/>
  <c r="J306" i="1"/>
  <c r="J58" i="1"/>
  <c r="J305" i="1"/>
  <c r="J20" i="1"/>
  <c r="J509" i="1"/>
  <c r="J508" i="1"/>
  <c r="J507" i="1"/>
  <c r="J506" i="1"/>
  <c r="J501" i="1"/>
  <c r="J500" i="1"/>
  <c r="J499" i="1"/>
  <c r="J498" i="1"/>
  <c r="J237" i="1"/>
  <c r="J497" i="1"/>
  <c r="J496" i="1"/>
  <c r="J164" i="1"/>
  <c r="J495" i="1"/>
  <c r="J494" i="1"/>
  <c r="J163" i="1"/>
  <c r="J493" i="1"/>
  <c r="J492" i="1"/>
  <c r="J679" i="1"/>
  <c r="J491" i="1"/>
  <c r="J490" i="1"/>
  <c r="J489" i="1"/>
  <c r="J488" i="1"/>
  <c r="J487" i="1"/>
  <c r="J485" i="1"/>
  <c r="J16" i="1"/>
  <c r="J215" i="1"/>
  <c r="J484" i="1"/>
  <c r="J483" i="1"/>
  <c r="J194" i="1"/>
  <c r="J482" i="1"/>
  <c r="J481" i="1"/>
  <c r="J480" i="1"/>
  <c r="J479" i="1"/>
  <c r="J475" i="1"/>
  <c r="J474" i="1"/>
  <c r="J236" i="1"/>
  <c r="J266" i="1"/>
  <c r="J473" i="1"/>
  <c r="J472" i="1"/>
  <c r="J471" i="1"/>
  <c r="J470" i="1"/>
  <c r="J469" i="1"/>
  <c r="J468" i="1"/>
  <c r="J675" i="1"/>
  <c r="J465" i="1"/>
  <c r="J464" i="1"/>
  <c r="J463" i="1"/>
  <c r="J462" i="1"/>
  <c r="J461" i="1"/>
  <c r="J460" i="1"/>
  <c r="J459" i="1"/>
  <c r="J458" i="1"/>
  <c r="J579" i="1"/>
  <c r="J15" i="1"/>
  <c r="J457" i="1"/>
  <c r="J456" i="1"/>
  <c r="J149" i="1"/>
  <c r="J455" i="1"/>
  <c r="J454" i="1"/>
  <c r="J162" i="1"/>
  <c r="J453" i="1"/>
  <c r="J452" i="1"/>
  <c r="J451" i="1"/>
  <c r="J448" i="1"/>
  <c r="J443" i="1"/>
  <c r="J442" i="1"/>
  <c r="J441" i="1"/>
  <c r="J440" i="1"/>
  <c r="J439" i="1"/>
  <c r="J438" i="1"/>
  <c r="J437" i="1"/>
  <c r="J436" i="1"/>
  <c r="J435" i="1"/>
  <c r="J434" i="1"/>
  <c r="J433" i="1"/>
  <c r="R143" i="3"/>
  <c r="H143" i="3"/>
  <c r="J190" i="1"/>
  <c r="J18" i="1"/>
  <c r="J245" i="1"/>
  <c r="J155" i="1"/>
  <c r="J209" i="1"/>
  <c r="J193" i="1"/>
  <c r="J195" i="1"/>
  <c r="J59" i="1"/>
  <c r="J647" i="1"/>
  <c r="J630" i="1"/>
  <c r="J629" i="1"/>
  <c r="J352" i="1"/>
  <c r="J348" i="1"/>
  <c r="J207" i="1"/>
  <c r="J161" i="1"/>
  <c r="J170" i="1"/>
  <c r="J577" i="1"/>
  <c r="J132" i="3"/>
  <c r="P132" i="3"/>
  <c r="R132" i="3" s="1"/>
  <c r="J130" i="3"/>
  <c r="P130" i="3"/>
  <c r="R130" i="3" s="1"/>
  <c r="J131" i="3"/>
  <c r="P131" i="3"/>
  <c r="R131" i="3" s="1"/>
  <c r="J135" i="3"/>
  <c r="P135" i="3"/>
  <c r="R135" i="3" s="1"/>
  <c r="J68" i="3"/>
  <c r="P68" i="3"/>
  <c r="M42" i="8"/>
  <c r="S42" i="8"/>
  <c r="U42" i="8" s="1"/>
  <c r="J122" i="3"/>
  <c r="P122" i="3"/>
  <c r="R122" i="3" s="1"/>
  <c r="J14" i="3"/>
  <c r="P14" i="3"/>
  <c r="J123" i="3"/>
  <c r="P123" i="3"/>
  <c r="R123" i="3" s="1"/>
  <c r="J111" i="3"/>
  <c r="P111" i="3"/>
  <c r="R111" i="3" s="1"/>
  <c r="J112" i="3"/>
  <c r="P112" i="3"/>
  <c r="R112" i="3" s="1"/>
  <c r="J113" i="3"/>
  <c r="P113" i="3"/>
  <c r="R113" i="3" s="1"/>
  <c r="J114" i="3"/>
  <c r="P114" i="3"/>
  <c r="R114" i="3" s="1"/>
  <c r="J115" i="3"/>
  <c r="P115" i="3"/>
  <c r="R115" i="3" s="1"/>
  <c r="J116" i="3"/>
  <c r="P116" i="3"/>
  <c r="R116" i="3" s="1"/>
  <c r="J117" i="3"/>
  <c r="P117" i="3"/>
  <c r="R117" i="3" s="1"/>
  <c r="J120" i="3"/>
  <c r="P120" i="3"/>
  <c r="R120" i="3" s="1"/>
  <c r="J118" i="3"/>
  <c r="P118" i="3"/>
  <c r="R118" i="3" s="1"/>
  <c r="J124" i="3"/>
  <c r="P124" i="3"/>
  <c r="R124" i="3" s="1"/>
  <c r="J128" i="3"/>
  <c r="P128" i="3"/>
  <c r="R128" i="3" s="1"/>
  <c r="J140" i="3"/>
  <c r="P140" i="3"/>
  <c r="R140" i="3" s="1"/>
  <c r="J141" i="3"/>
  <c r="P141" i="3"/>
  <c r="R141" i="3" s="1"/>
  <c r="J142" i="3"/>
  <c r="P142" i="3"/>
  <c r="R142" i="3" s="1"/>
  <c r="J134" i="3"/>
  <c r="P134" i="3"/>
  <c r="Q134" i="3"/>
  <c r="J137" i="3"/>
  <c r="P137" i="3"/>
  <c r="R137" i="3" s="1"/>
  <c r="J139" i="3"/>
  <c r="P139" i="3"/>
  <c r="R139" i="3" s="1"/>
  <c r="J182" i="1"/>
  <c r="J233" i="1"/>
  <c r="J189" i="1"/>
  <c r="J576" i="1"/>
  <c r="J158" i="1"/>
  <c r="J192" i="1"/>
  <c r="J208" i="1"/>
  <c r="J188" i="1"/>
  <c r="J201" i="1"/>
  <c r="J648" i="1"/>
  <c r="J584" i="1"/>
  <c r="J625" i="1"/>
  <c r="J583" i="1"/>
  <c r="J585" i="1"/>
  <c r="J581" i="1"/>
  <c r="J133" i="3"/>
  <c r="P133" i="3"/>
  <c r="R133" i="3" s="1"/>
  <c r="J119" i="3"/>
  <c r="P119" i="3"/>
  <c r="R119" i="3" s="1"/>
  <c r="S54" i="8"/>
  <c r="U54" i="8" s="1"/>
  <c r="P4" i="1"/>
  <c r="J4" i="1"/>
  <c r="P575" i="1"/>
  <c r="J575" i="1"/>
  <c r="P14" i="1"/>
  <c r="J14" i="1"/>
  <c r="P32" i="1"/>
  <c r="J32" i="1"/>
  <c r="P7" i="1"/>
  <c r="J7" i="1"/>
  <c r="P118" i="1"/>
  <c r="J118" i="1"/>
  <c r="J637" i="1"/>
  <c r="Q128" i="1"/>
  <c r="J378" i="1"/>
  <c r="J129" i="3"/>
  <c r="P129" i="3"/>
  <c r="R129" i="3" s="1"/>
  <c r="P107" i="1"/>
  <c r="J107" i="1"/>
  <c r="J58" i="3"/>
  <c r="P58" i="3"/>
  <c r="R58" i="3" s="1"/>
  <c r="J20" i="3"/>
  <c r="P20" i="3"/>
  <c r="R20" i="3" s="1"/>
  <c r="J60" i="3"/>
  <c r="P60" i="3"/>
  <c r="R60" i="3" s="1"/>
  <c r="J76" i="3"/>
  <c r="P76" i="3"/>
  <c r="R76" i="3" s="1"/>
  <c r="J144" i="3"/>
  <c r="P144" i="3"/>
  <c r="R144" i="3" s="1"/>
  <c r="J15" i="3"/>
  <c r="P15" i="3"/>
  <c r="R15" i="3" s="1"/>
  <c r="S39" i="8"/>
  <c r="U39" i="8" s="1"/>
  <c r="M39" i="8"/>
  <c r="S26" i="8"/>
  <c r="U26" i="8" s="1"/>
  <c r="M26" i="8"/>
  <c r="S46" i="8"/>
  <c r="U46" i="8" s="1"/>
  <c r="M46" i="8"/>
  <c r="S45" i="8"/>
  <c r="U45" i="8" s="1"/>
  <c r="M45" i="8"/>
  <c r="S25" i="8"/>
  <c r="U25" i="8" s="1"/>
  <c r="M25" i="8"/>
  <c r="S24" i="8"/>
  <c r="U24" i="8" s="1"/>
  <c r="M24" i="8"/>
  <c r="S23" i="8"/>
  <c r="U23" i="8" s="1"/>
  <c r="M23" i="8"/>
  <c r="S36" i="8"/>
  <c r="U36" i="8" s="1"/>
  <c r="M36" i="8"/>
  <c r="S44" i="8"/>
  <c r="U44" i="8" s="1"/>
  <c r="M44" i="8"/>
  <c r="S22" i="8"/>
  <c r="U22" i="8" s="1"/>
  <c r="M22" i="8"/>
  <c r="S43" i="8"/>
  <c r="U43" i="8" s="1"/>
  <c r="M43" i="8"/>
  <c r="S35" i="8"/>
  <c r="U35" i="8" s="1"/>
  <c r="M35" i="8"/>
  <c r="S34" i="8"/>
  <c r="U34" i="8" s="1"/>
  <c r="M34" i="8"/>
  <c r="S32" i="8"/>
  <c r="U32" i="8" s="1"/>
  <c r="M32" i="8"/>
  <c r="S21" i="8"/>
  <c r="U21" i="8" s="1"/>
  <c r="M21" i="8"/>
  <c r="S20" i="8"/>
  <c r="U20" i="8" s="1"/>
  <c r="M20" i="8"/>
  <c r="S41" i="8"/>
  <c r="U41" i="8" s="1"/>
  <c r="M41" i="8"/>
  <c r="S19" i="8"/>
  <c r="U19" i="8" s="1"/>
  <c r="M19" i="8"/>
  <c r="P110" i="3"/>
  <c r="R110" i="3" s="1"/>
  <c r="J110" i="3"/>
  <c r="J92" i="3"/>
  <c r="P92" i="3"/>
  <c r="R92" i="3" s="1"/>
  <c r="P75" i="1"/>
  <c r="J151" i="1"/>
  <c r="P656" i="1"/>
  <c r="J656" i="1"/>
  <c r="J633" i="1"/>
  <c r="P633" i="1"/>
  <c r="R633" i="1" s="1"/>
  <c r="P664" i="1"/>
  <c r="J664" i="1"/>
  <c r="J59" i="3"/>
  <c r="P59" i="3"/>
  <c r="R59" i="3" s="1"/>
  <c r="P89" i="1"/>
  <c r="J138" i="3"/>
  <c r="P138" i="3"/>
  <c r="R138" i="3" s="1"/>
  <c r="P141" i="1"/>
  <c r="S5" i="8"/>
  <c r="M5" i="8"/>
  <c r="S48" i="8"/>
  <c r="M48" i="8"/>
  <c r="S10" i="8"/>
  <c r="U10" i="8" s="1"/>
  <c r="M10" i="8"/>
  <c r="S37" i="8"/>
  <c r="M37" i="8"/>
  <c r="S9" i="8"/>
  <c r="U9" i="8" s="1"/>
  <c r="M9" i="8"/>
  <c r="S49" i="8"/>
  <c r="U49" i="8" s="1"/>
  <c r="M49" i="8"/>
  <c r="S30" i="8"/>
  <c r="U30" i="8" s="1"/>
  <c r="M30" i="8"/>
  <c r="S50" i="8"/>
  <c r="U50" i="8" s="1"/>
  <c r="M50" i="8"/>
  <c r="S6" i="8"/>
  <c r="M6" i="8"/>
  <c r="S8" i="8"/>
  <c r="U8" i="8" s="1"/>
  <c r="M8" i="8"/>
  <c r="S14" i="8"/>
  <c r="U14" i="8" s="1"/>
  <c r="M14" i="8"/>
  <c r="S4" i="8"/>
  <c r="U4" i="8" s="1"/>
  <c r="M4" i="8"/>
  <c r="S27" i="8"/>
  <c r="U27" i="8" s="1"/>
  <c r="M27" i="8"/>
  <c r="S33" i="8"/>
  <c r="U33" i="8" s="1"/>
  <c r="M33" i="8"/>
  <c r="S52" i="8"/>
  <c r="M52" i="8"/>
  <c r="S17" i="8"/>
  <c r="U17" i="8" s="1"/>
  <c r="M17" i="8"/>
  <c r="S11" i="8"/>
  <c r="U11" i="8" s="1"/>
  <c r="M11" i="8"/>
  <c r="S40" i="8"/>
  <c r="U40" i="8" s="1"/>
  <c r="M40" i="8"/>
  <c r="S13" i="8"/>
  <c r="U13" i="8" s="1"/>
  <c r="M13" i="8"/>
  <c r="S12" i="8"/>
  <c r="U12" i="8" s="1"/>
  <c r="M12" i="8"/>
  <c r="S28" i="8"/>
  <c r="U28" i="8" s="1"/>
  <c r="M28" i="8"/>
  <c r="S7" i="8"/>
  <c r="U7" i="8" s="1"/>
  <c r="M7" i="8"/>
  <c r="S38" i="8"/>
  <c r="U38" i="8" s="1"/>
  <c r="M38" i="8"/>
  <c r="S47" i="8"/>
  <c r="M47" i="8"/>
  <c r="S18" i="8"/>
  <c r="U18" i="8" s="1"/>
  <c r="M18" i="8"/>
  <c r="S51" i="8"/>
  <c r="U51" i="8" s="1"/>
  <c r="M51" i="8"/>
  <c r="S15" i="8"/>
  <c r="U15" i="8" s="1"/>
  <c r="M15" i="8"/>
  <c r="T16" i="8"/>
  <c r="S16" i="8"/>
  <c r="M16" i="8"/>
  <c r="S29" i="8"/>
  <c r="U29" i="8" s="1"/>
  <c r="M29" i="8"/>
  <c r="S31" i="8"/>
  <c r="U31" i="8" s="1"/>
  <c r="M31" i="8"/>
  <c r="S53" i="8"/>
  <c r="U53" i="8" s="1"/>
  <c r="M53" i="8"/>
  <c r="M54" i="8"/>
  <c r="S55" i="8"/>
  <c r="U55" i="8" s="1"/>
  <c r="M55" i="8"/>
  <c r="P6" i="7"/>
  <c r="R6" i="7" s="1"/>
  <c r="J6" i="7"/>
  <c r="P9" i="7"/>
  <c r="R9" i="7" s="1"/>
  <c r="J9" i="7"/>
  <c r="P4" i="7"/>
  <c r="R4" i="7" s="1"/>
  <c r="J4" i="7"/>
  <c r="P7" i="7"/>
  <c r="R7" i="7" s="1"/>
  <c r="J7" i="7"/>
  <c r="P5" i="7"/>
  <c r="R5" i="7" s="1"/>
  <c r="J5" i="7"/>
  <c r="P8" i="7"/>
  <c r="R8" i="7" s="1"/>
  <c r="J8" i="7"/>
  <c r="P10" i="1"/>
  <c r="R10" i="1" s="1"/>
  <c r="P57" i="1"/>
  <c r="J57" i="1"/>
  <c r="P100" i="1"/>
  <c r="J100" i="1"/>
  <c r="P45" i="1"/>
  <c r="J45" i="1"/>
  <c r="J10" i="1"/>
  <c r="P106" i="1"/>
  <c r="J106" i="1"/>
  <c r="P44" i="1"/>
  <c r="J44" i="1"/>
  <c r="Q78" i="1"/>
  <c r="P621" i="1"/>
  <c r="J621" i="1"/>
  <c r="Q133" i="1"/>
  <c r="P144" i="1"/>
  <c r="P123" i="1"/>
  <c r="J144" i="1"/>
  <c r="P95" i="1"/>
  <c r="P143" i="1"/>
  <c r="P171" i="1"/>
  <c r="J123" i="1"/>
  <c r="P137" i="1"/>
  <c r="J137" i="1"/>
  <c r="J143" i="1"/>
  <c r="J95" i="1"/>
  <c r="J145" i="1"/>
  <c r="J171" i="1"/>
  <c r="J101" i="1"/>
  <c r="Q142" i="1"/>
  <c r="P632" i="1"/>
  <c r="J632" i="1"/>
  <c r="J125" i="3"/>
  <c r="P125" i="3"/>
  <c r="R125" i="3" s="1"/>
  <c r="J74" i="3"/>
  <c r="P74" i="3"/>
  <c r="R74" i="3" s="1"/>
  <c r="J121" i="3"/>
  <c r="P121" i="3"/>
  <c r="R121" i="3" s="1"/>
  <c r="J136" i="3"/>
  <c r="P136" i="3"/>
  <c r="P73" i="3"/>
  <c r="R73" i="3" s="1"/>
  <c r="J73" i="3"/>
  <c r="J49" i="3"/>
  <c r="P49" i="3"/>
  <c r="R49" i="3" s="1"/>
  <c r="J81" i="3"/>
  <c r="P81" i="3"/>
  <c r="J57" i="3"/>
  <c r="P57" i="3"/>
  <c r="P109" i="3"/>
  <c r="R109" i="3" s="1"/>
  <c r="J109" i="3"/>
  <c r="P108" i="3"/>
  <c r="R108" i="3" s="1"/>
  <c r="J108" i="3"/>
  <c r="P107" i="3"/>
  <c r="R107" i="3" s="1"/>
  <c r="J107" i="3"/>
  <c r="P106" i="3"/>
  <c r="R106" i="3" s="1"/>
  <c r="J106" i="3"/>
  <c r="J103" i="3"/>
  <c r="P103" i="3"/>
  <c r="R103" i="3" s="1"/>
  <c r="J104" i="3"/>
  <c r="P104" i="3"/>
  <c r="R104" i="3" s="1"/>
  <c r="J105" i="3"/>
  <c r="P105" i="3"/>
  <c r="R105" i="3" s="1"/>
  <c r="J102" i="3"/>
  <c r="P102" i="3"/>
  <c r="R102" i="3" s="1"/>
  <c r="J101" i="3"/>
  <c r="P101" i="3"/>
  <c r="R101" i="3" s="1"/>
  <c r="J100" i="3"/>
  <c r="P100" i="3"/>
  <c r="R100" i="3" s="1"/>
  <c r="J99" i="3"/>
  <c r="P99" i="3"/>
  <c r="R99" i="3" s="1"/>
  <c r="J98" i="3"/>
  <c r="P98" i="3"/>
  <c r="R98" i="3" s="1"/>
  <c r="P97" i="3"/>
  <c r="R97" i="3" s="1"/>
  <c r="J97" i="3"/>
  <c r="P487" i="1"/>
  <c r="P468" i="1"/>
  <c r="P469" i="1"/>
  <c r="P451" i="1"/>
  <c r="P452" i="1"/>
  <c r="P433" i="1"/>
  <c r="P470" i="1"/>
  <c r="P581" i="1"/>
  <c r="R581" i="1" s="1"/>
  <c r="P101" i="1"/>
  <c r="P488" i="1"/>
  <c r="P201" i="1"/>
  <c r="P245" i="1"/>
  <c r="P155" i="1"/>
  <c r="P471" i="1"/>
  <c r="P448" i="1"/>
  <c r="P472" i="1"/>
  <c r="P434" i="1"/>
  <c r="P458" i="1"/>
  <c r="P435" i="1"/>
  <c r="P453" i="1"/>
  <c r="P637" i="1"/>
  <c r="P489" i="1"/>
  <c r="P190" i="1"/>
  <c r="P145" i="1"/>
  <c r="P473" i="1"/>
  <c r="P459" i="1"/>
  <c r="P460" i="1"/>
  <c r="P266" i="1"/>
  <c r="P162" i="1"/>
  <c r="P490" i="1"/>
  <c r="P454" i="1"/>
  <c r="P188" i="1"/>
  <c r="P71" i="1"/>
  <c r="P211" i="1"/>
  <c r="P264" i="1"/>
  <c r="P665" i="1"/>
  <c r="R665" i="1" s="1"/>
  <c r="P274" i="1"/>
  <c r="P398" i="1"/>
  <c r="P378" i="1"/>
  <c r="P21" i="3"/>
  <c r="R21" i="3" s="1"/>
  <c r="P70" i="3"/>
  <c r="R70" i="3" s="1"/>
  <c r="J69" i="3"/>
  <c r="P69" i="3"/>
  <c r="R69" i="3" s="1"/>
  <c r="P86" i="3"/>
  <c r="R86" i="3" s="1"/>
  <c r="J86" i="3"/>
  <c r="P96" i="3"/>
  <c r="R96" i="3" s="1"/>
  <c r="J96" i="3"/>
  <c r="P84" i="3"/>
  <c r="R84" i="3" s="1"/>
  <c r="J84" i="3"/>
  <c r="J17" i="3"/>
  <c r="P17" i="3"/>
  <c r="P80" i="3"/>
  <c r="R80" i="3" s="1"/>
  <c r="J80" i="3"/>
  <c r="P78" i="3"/>
  <c r="R78" i="3" s="1"/>
  <c r="J78" i="3"/>
  <c r="J72" i="3"/>
  <c r="P72" i="3"/>
  <c r="R72" i="3" s="1"/>
  <c r="P90" i="3"/>
  <c r="R90" i="3" s="1"/>
  <c r="J90" i="3"/>
  <c r="P95" i="3"/>
  <c r="R95" i="3" s="1"/>
  <c r="J95" i="3"/>
  <c r="P83" i="3"/>
  <c r="R83" i="3" s="1"/>
  <c r="J83" i="3"/>
  <c r="P79" i="3"/>
  <c r="R79" i="3" s="1"/>
  <c r="J79" i="3"/>
  <c r="P82" i="3"/>
  <c r="R82" i="3" s="1"/>
  <c r="J82" i="3"/>
  <c r="J24" i="3"/>
  <c r="P24" i="3"/>
  <c r="P91" i="3"/>
  <c r="R91" i="3" s="1"/>
  <c r="J91" i="3"/>
  <c r="P89" i="3"/>
  <c r="R89" i="3" s="1"/>
  <c r="J89" i="3"/>
  <c r="P88" i="3"/>
  <c r="R88" i="3" s="1"/>
  <c r="J88" i="3"/>
  <c r="J65" i="3"/>
  <c r="P65" i="3"/>
  <c r="R65" i="3" s="1"/>
  <c r="J63" i="3"/>
  <c r="P63" i="3"/>
  <c r="R63" i="3" s="1"/>
  <c r="J62" i="3"/>
  <c r="P62" i="3"/>
  <c r="R62" i="3" s="1"/>
  <c r="J61" i="3"/>
  <c r="P61" i="3"/>
  <c r="R61" i="3" s="1"/>
  <c r="J64" i="3"/>
  <c r="P64" i="3"/>
  <c r="R64" i="3" s="1"/>
  <c r="P93" i="3"/>
  <c r="R93" i="3" s="1"/>
  <c r="J93" i="3"/>
  <c r="P94" i="3"/>
  <c r="R94" i="3" s="1"/>
  <c r="J94" i="3"/>
  <c r="P87" i="3"/>
  <c r="R87" i="3" s="1"/>
  <c r="J87" i="3"/>
  <c r="P85" i="3"/>
  <c r="R85" i="3" s="1"/>
  <c r="J85" i="3"/>
  <c r="P77" i="3"/>
  <c r="R77" i="3" s="1"/>
  <c r="J77" i="3"/>
  <c r="P75" i="3"/>
  <c r="R75" i="3" s="1"/>
  <c r="J75" i="3"/>
  <c r="P71" i="3"/>
  <c r="R71" i="3" s="1"/>
  <c r="J71" i="3"/>
  <c r="P66" i="3"/>
  <c r="R66" i="3" s="1"/>
  <c r="J66" i="3"/>
  <c r="P67" i="3"/>
  <c r="J67" i="3"/>
  <c r="J56" i="3"/>
  <c r="P56" i="3"/>
  <c r="R56" i="3" s="1"/>
  <c r="J665" i="1"/>
  <c r="J211" i="1"/>
  <c r="J274" i="1"/>
  <c r="J398" i="1"/>
  <c r="J264" i="1"/>
  <c r="J71" i="1"/>
  <c r="J601" i="1"/>
  <c r="J347" i="1"/>
  <c r="J17" i="1"/>
  <c r="J341" i="1"/>
  <c r="J618" i="1"/>
  <c r="J85" i="1"/>
  <c r="J538" i="1"/>
  <c r="J120" i="1"/>
  <c r="J518" i="1"/>
  <c r="J450" i="1"/>
  <c r="P538" i="1"/>
  <c r="R538" i="1" s="1"/>
  <c r="P120" i="1"/>
  <c r="P518" i="1"/>
  <c r="R518" i="1" s="1"/>
  <c r="P450" i="1"/>
  <c r="P257" i="1"/>
  <c r="P258" i="1"/>
  <c r="P82" i="1"/>
  <c r="P146" i="1"/>
  <c r="J146" i="1"/>
  <c r="P347" i="1"/>
  <c r="P357" i="1"/>
  <c r="P17" i="1"/>
  <c r="P69" i="1"/>
  <c r="J357" i="1"/>
  <c r="J415" i="1"/>
  <c r="J431" i="1"/>
  <c r="J416" i="1"/>
  <c r="J626" i="1"/>
  <c r="J505" i="1"/>
  <c r="J356" i="1"/>
  <c r="P657" i="1"/>
  <c r="R657" i="1" s="1"/>
  <c r="P421" i="1"/>
  <c r="P422" i="1"/>
  <c r="P545" i="1"/>
  <c r="R545" i="1" s="1"/>
  <c r="P426" i="1"/>
  <c r="P427" i="1"/>
  <c r="P428" i="1"/>
  <c r="P341" i="1"/>
  <c r="P610" i="1"/>
  <c r="R610" i="1" s="1"/>
  <c r="P618" i="1"/>
  <c r="P85" i="1"/>
  <c r="P410" i="1"/>
  <c r="P411" i="1"/>
  <c r="P412" i="1"/>
  <c r="P413" i="1"/>
  <c r="P414" i="1"/>
  <c r="P281" i="1"/>
  <c r="P420" i="1"/>
  <c r="P283" i="1"/>
  <c r="P380" i="1"/>
  <c r="P381" i="1"/>
  <c r="P385" i="1"/>
  <c r="P386" i="1"/>
  <c r="P387" i="1"/>
  <c r="P388" i="1"/>
  <c r="P389" i="1"/>
  <c r="P394" i="1"/>
  <c r="P395" i="1"/>
  <c r="P396" i="1"/>
  <c r="P397" i="1"/>
  <c r="P400" i="1"/>
  <c r="P401" i="1"/>
  <c r="P365" i="1"/>
  <c r="P608" i="1"/>
  <c r="R608" i="1" s="1"/>
  <c r="P609" i="1"/>
  <c r="R609" i="1" s="1"/>
  <c r="P366" i="1"/>
  <c r="P367" i="1"/>
  <c r="P368" i="1"/>
  <c r="P131" i="1"/>
  <c r="P370" i="1"/>
  <c r="P268" i="1"/>
  <c r="P269" i="1"/>
  <c r="P372" i="1"/>
  <c r="P373" i="1"/>
  <c r="P374" i="1"/>
  <c r="P375" i="1"/>
  <c r="P340" i="1"/>
  <c r="P342" i="1"/>
  <c r="P345" i="1"/>
  <c r="P65" i="1"/>
  <c r="P125" i="1"/>
  <c r="P126" i="1"/>
  <c r="P66" i="1"/>
  <c r="P645" i="1"/>
  <c r="P102" i="1"/>
  <c r="P350" i="1"/>
  <c r="P353" i="1"/>
  <c r="P354" i="1"/>
  <c r="P432" i="1"/>
  <c r="P93" i="1"/>
  <c r="P327" i="1"/>
  <c r="P328" i="1"/>
  <c r="P417" i="1"/>
  <c r="P418" i="1"/>
  <c r="P330" i="1"/>
  <c r="P419" i="1"/>
  <c r="P331" i="1"/>
  <c r="P424" i="1"/>
  <c r="P284" i="1"/>
  <c r="P332" i="1"/>
  <c r="P425" i="1"/>
  <c r="P285" i="1"/>
  <c r="P336" i="1"/>
  <c r="P337" i="1"/>
  <c r="P88" i="1"/>
  <c r="P132" i="1"/>
  <c r="P358" i="1"/>
  <c r="P359" i="1"/>
  <c r="P290" i="1"/>
  <c r="P291" i="1"/>
  <c r="P292" i="1"/>
  <c r="P142" i="1"/>
  <c r="P369" i="1"/>
  <c r="P49" i="1"/>
  <c r="P134" i="1"/>
  <c r="P371" i="1"/>
  <c r="P634" i="1"/>
  <c r="R634" i="1" s="1"/>
  <c r="P301" i="1"/>
  <c r="P303" i="1"/>
  <c r="P379" i="1"/>
  <c r="P286" i="1"/>
  <c r="P150" i="1"/>
  <c r="P344" i="1"/>
  <c r="P110" i="1"/>
  <c r="P243" i="1"/>
  <c r="P346" i="1"/>
  <c r="P349" i="1"/>
  <c r="P351" i="1"/>
  <c r="P355" i="1"/>
  <c r="P68" i="1"/>
  <c r="P81" i="1"/>
  <c r="P97" i="1"/>
  <c r="P612" i="1"/>
  <c r="P133" i="1"/>
  <c r="P313" i="1"/>
  <c r="P314" i="1"/>
  <c r="P273" i="1"/>
  <c r="P277" i="1"/>
  <c r="P278" i="1"/>
  <c r="P204" i="1"/>
  <c r="P9" i="1"/>
  <c r="P325" i="1"/>
  <c r="P279" i="1"/>
  <c r="P280" i="1"/>
  <c r="P282" i="1"/>
  <c r="P423" i="1"/>
  <c r="P242" i="1"/>
  <c r="P235" i="1"/>
  <c r="P586" i="1"/>
  <c r="P148" i="1"/>
  <c r="P267" i="1"/>
  <c r="P270" i="1"/>
  <c r="P298" i="1"/>
  <c r="P299" i="1"/>
  <c r="P300" i="1"/>
  <c r="P271" i="1"/>
  <c r="P382" i="1"/>
  <c r="P238" i="1"/>
  <c r="P70" i="1"/>
  <c r="P42" i="1"/>
  <c r="R42" i="1" s="1"/>
  <c r="P53" i="1"/>
  <c r="R53" i="1" s="1"/>
  <c r="P672" i="1"/>
  <c r="R672" i="1" s="1"/>
  <c r="P129" i="1"/>
  <c r="P83" i="1"/>
  <c r="P67" i="1"/>
  <c r="P84" i="1"/>
  <c r="P661" i="1"/>
  <c r="R661" i="1" s="1"/>
  <c r="P662" i="1"/>
  <c r="R662" i="1" s="1"/>
  <c r="P48" i="1"/>
  <c r="P197" i="1"/>
  <c r="P78" i="1"/>
  <c r="P606" i="1"/>
  <c r="R606" i="1" s="1"/>
  <c r="P607" i="1"/>
  <c r="R607" i="1" s="1"/>
  <c r="P200" i="1"/>
  <c r="P203" i="1"/>
  <c r="P644" i="1"/>
  <c r="P206" i="1"/>
  <c r="P22" i="1"/>
  <c r="P288" i="1"/>
  <c r="P19" i="1"/>
  <c r="R19" i="1" s="1"/>
  <c r="P580" i="1"/>
  <c r="R580" i="1" s="1"/>
  <c r="P23" i="1"/>
  <c r="P213" i="1"/>
  <c r="P80" i="1"/>
  <c r="P86" i="1"/>
  <c r="P216" i="1"/>
  <c r="P219" i="1"/>
  <c r="P224" i="1"/>
  <c r="P76" i="1"/>
  <c r="P228" i="1"/>
  <c r="P165" i="1"/>
  <c r="P229" i="1"/>
  <c r="P74" i="1"/>
  <c r="P62" i="1"/>
  <c r="P39" i="1"/>
  <c r="P615" i="1"/>
  <c r="P109" i="1"/>
  <c r="P169" i="1"/>
  <c r="P173" i="1"/>
  <c r="P174" i="1"/>
  <c r="P599" i="1"/>
  <c r="R599" i="1" s="1"/>
  <c r="P176" i="1"/>
  <c r="P666" i="1"/>
  <c r="P178" i="1"/>
  <c r="P43" i="1"/>
  <c r="P179" i="1"/>
  <c r="P180" i="1"/>
  <c r="P181" i="1"/>
  <c r="P72" i="1"/>
  <c r="P21" i="1"/>
  <c r="R21" i="1" s="1"/>
  <c r="P212" i="1"/>
  <c r="P186" i="1"/>
  <c r="P603" i="1"/>
  <c r="R603" i="1" s="1"/>
  <c r="P605" i="1"/>
  <c r="R605" i="1" s="1"/>
  <c r="P130" i="1"/>
  <c r="P596" i="1"/>
  <c r="R596" i="1" s="1"/>
  <c r="P592" i="1"/>
  <c r="R592" i="1" s="1"/>
  <c r="P218" i="1"/>
  <c r="P51" i="1"/>
  <c r="P646" i="1"/>
  <c r="P670" i="1"/>
  <c r="P92" i="1"/>
  <c r="P121" i="1"/>
  <c r="P578" i="1"/>
  <c r="P650" i="1"/>
  <c r="P643" i="1"/>
  <c r="P56" i="1"/>
  <c r="P94" i="1"/>
  <c r="P140" i="1"/>
  <c r="P655" i="1"/>
  <c r="R655" i="1" s="1"/>
  <c r="P168" i="1"/>
  <c r="P597" i="1"/>
  <c r="R597" i="1" s="1"/>
  <c r="P641" i="1"/>
  <c r="R641" i="1" s="1"/>
  <c r="P205" i="1"/>
  <c r="P183" i="1"/>
  <c r="P184" i="1"/>
  <c r="P185" i="1"/>
  <c r="P98" i="1"/>
  <c r="P177" i="1"/>
  <c r="P8" i="1"/>
  <c r="P240" i="1"/>
  <c r="P157" i="1"/>
  <c r="P41" i="1"/>
  <c r="P159" i="1"/>
  <c r="P40" i="1"/>
  <c r="P651" i="1"/>
  <c r="R651" i="1" s="1"/>
  <c r="P659" i="1"/>
  <c r="R659" i="1" s="1"/>
  <c r="P611" i="1"/>
  <c r="P667" i="1"/>
  <c r="P668" i="1"/>
  <c r="P166" i="1"/>
  <c r="P631" i="1"/>
  <c r="R631" i="1" s="1"/>
  <c r="P671" i="1"/>
  <c r="R671" i="1" s="1"/>
  <c r="P636" i="1"/>
  <c r="P38" i="1"/>
  <c r="R38" i="1" s="1"/>
  <c r="P77" i="1"/>
  <c r="P167" i="1"/>
  <c r="P54" i="1"/>
  <c r="P175" i="1"/>
  <c r="P105" i="1"/>
  <c r="P63" i="1"/>
  <c r="P196" i="1"/>
  <c r="P108" i="1"/>
  <c r="P265" i="1"/>
  <c r="P33" i="1"/>
  <c r="R33" i="1" s="1"/>
  <c r="P91" i="1"/>
  <c r="P160" i="1"/>
  <c r="P663" i="1"/>
  <c r="P104" i="1"/>
  <c r="P356" i="1"/>
  <c r="P617" i="1"/>
  <c r="P673" i="1"/>
  <c r="P616" i="1"/>
  <c r="P591" i="1"/>
  <c r="R591" i="1" s="1"/>
  <c r="P415" i="1"/>
  <c r="P431" i="1"/>
  <c r="P416" i="1"/>
  <c r="P626" i="1"/>
  <c r="P505" i="1"/>
  <c r="P642" i="1"/>
  <c r="P99" i="1"/>
  <c r="P429" i="1"/>
  <c r="P37" i="1"/>
  <c r="R37" i="1" s="1"/>
  <c r="P112" i="1"/>
  <c r="P115" i="1"/>
  <c r="P302" i="1"/>
  <c r="P139" i="1"/>
  <c r="P119" i="1"/>
  <c r="P138" i="1"/>
  <c r="P122" i="1"/>
  <c r="P116" i="1"/>
  <c r="P233" i="1"/>
  <c r="P154" i="1"/>
  <c r="J82" i="1"/>
  <c r="J99" i="1"/>
  <c r="J429" i="1"/>
  <c r="J37" i="1"/>
  <c r="J105" i="1"/>
  <c r="J112" i="1"/>
  <c r="J115" i="1"/>
  <c r="J302" i="1"/>
  <c r="J139" i="1"/>
  <c r="J119" i="1"/>
  <c r="J138" i="1"/>
  <c r="J122" i="1"/>
  <c r="J116" i="1"/>
  <c r="J154" i="1"/>
  <c r="J660" i="1"/>
  <c r="P660" i="1"/>
  <c r="P87" i="1"/>
  <c r="J87" i="1"/>
  <c r="J4" i="3"/>
  <c r="P4" i="3"/>
  <c r="R4" i="3" s="1"/>
  <c r="J12" i="3"/>
  <c r="P12" i="3"/>
  <c r="R12" i="3" s="1"/>
  <c r="J5" i="3"/>
  <c r="P5" i="3"/>
  <c r="R5" i="3" s="1"/>
  <c r="J13" i="3"/>
  <c r="P13" i="3"/>
  <c r="J6" i="3"/>
  <c r="P6" i="3"/>
  <c r="J16" i="3"/>
  <c r="P16" i="3"/>
  <c r="R16" i="3" s="1"/>
  <c r="J7" i="3"/>
  <c r="P7" i="3"/>
  <c r="J8" i="3"/>
  <c r="P8" i="3"/>
  <c r="J18" i="3"/>
  <c r="P18" i="3"/>
  <c r="R18" i="3" s="1"/>
  <c r="J19" i="3"/>
  <c r="P19" i="3"/>
  <c r="R19" i="3" s="1"/>
  <c r="J9" i="3"/>
  <c r="P9" i="3"/>
  <c r="J22" i="3"/>
  <c r="P22" i="3"/>
  <c r="J23" i="3"/>
  <c r="P23" i="3"/>
  <c r="R23" i="3" s="1"/>
  <c r="J10" i="3"/>
  <c r="P10" i="3"/>
  <c r="J25" i="3"/>
  <c r="P25" i="3"/>
  <c r="R25" i="3" s="1"/>
  <c r="J26" i="3"/>
  <c r="P26" i="3"/>
  <c r="R26" i="3" s="1"/>
  <c r="J27" i="3"/>
  <c r="P27" i="3"/>
  <c r="J28" i="3"/>
  <c r="P28" i="3"/>
  <c r="J29" i="3"/>
  <c r="P29" i="3"/>
  <c r="J30" i="3"/>
  <c r="P30" i="3"/>
  <c r="J31" i="3"/>
  <c r="P31" i="3"/>
  <c r="J32" i="3"/>
  <c r="P32" i="3"/>
  <c r="R32" i="3" s="1"/>
  <c r="J33" i="3"/>
  <c r="P33" i="3"/>
  <c r="R33" i="3" s="1"/>
  <c r="J34" i="3"/>
  <c r="P34" i="3"/>
  <c r="R34" i="3" s="1"/>
  <c r="J35" i="3"/>
  <c r="P35" i="3"/>
  <c r="R35" i="3" s="1"/>
  <c r="J36" i="3"/>
  <c r="P36" i="3"/>
  <c r="R36" i="3" s="1"/>
  <c r="J37" i="3"/>
  <c r="P37" i="3"/>
  <c r="R37" i="3" s="1"/>
  <c r="J38" i="3"/>
  <c r="P38" i="3"/>
  <c r="R38" i="3" s="1"/>
  <c r="J11" i="3"/>
  <c r="P11" i="3"/>
  <c r="J39" i="3"/>
  <c r="P39" i="3"/>
  <c r="J40" i="3"/>
  <c r="P40" i="3"/>
  <c r="J41" i="3"/>
  <c r="P41" i="3"/>
  <c r="R41" i="3" s="1"/>
  <c r="J42" i="3"/>
  <c r="P42" i="3"/>
  <c r="J43" i="3"/>
  <c r="P43" i="3"/>
  <c r="R43" i="3" s="1"/>
  <c r="J44" i="3"/>
  <c r="P44" i="3"/>
  <c r="R44" i="3" s="1"/>
  <c r="J45" i="3"/>
  <c r="P45" i="3"/>
  <c r="R45" i="3" s="1"/>
  <c r="J46" i="3"/>
  <c r="P46" i="3"/>
  <c r="J47" i="3"/>
  <c r="P47" i="3"/>
  <c r="R47" i="3" s="1"/>
  <c r="J48" i="3"/>
  <c r="P48" i="3"/>
  <c r="R48" i="3" s="1"/>
  <c r="J50" i="3"/>
  <c r="P50" i="3"/>
  <c r="R50" i="3" s="1"/>
  <c r="J51" i="3"/>
  <c r="P51" i="3"/>
  <c r="R51" i="3" s="1"/>
  <c r="J52" i="3"/>
  <c r="P52" i="3"/>
  <c r="R52" i="3" s="1"/>
  <c r="J53" i="3"/>
  <c r="P53" i="3"/>
  <c r="R53" i="3" s="1"/>
  <c r="J54" i="3"/>
  <c r="P54" i="3"/>
  <c r="R54" i="3" s="1"/>
  <c r="P601" i="1"/>
  <c r="R601" i="1" s="1"/>
  <c r="J610" i="1"/>
  <c r="J428" i="1"/>
  <c r="J427" i="1"/>
  <c r="J426" i="1"/>
  <c r="J422" i="1"/>
  <c r="J421" i="1"/>
  <c r="J283" i="1"/>
  <c r="J420" i="1"/>
  <c r="J281" i="1"/>
  <c r="J414" i="1"/>
  <c r="J413" i="1"/>
  <c r="J412" i="1"/>
  <c r="J411" i="1"/>
  <c r="J410" i="1"/>
  <c r="P409" i="1"/>
  <c r="J409" i="1"/>
  <c r="P408" i="1"/>
  <c r="J408" i="1"/>
  <c r="P407" i="1"/>
  <c r="J407" i="1"/>
  <c r="P406" i="1"/>
  <c r="J406" i="1"/>
  <c r="P405" i="1"/>
  <c r="J405" i="1"/>
  <c r="P404" i="1"/>
  <c r="J404" i="1"/>
  <c r="P403" i="1"/>
  <c r="J403" i="1"/>
  <c r="P402" i="1"/>
  <c r="J402" i="1"/>
  <c r="J401" i="1"/>
  <c r="J400" i="1"/>
  <c r="J397" i="1"/>
  <c r="J396" i="1"/>
  <c r="J395" i="1"/>
  <c r="J394" i="1"/>
  <c r="J389" i="1"/>
  <c r="J388" i="1"/>
  <c r="J387" i="1"/>
  <c r="J386" i="1"/>
  <c r="J385" i="1"/>
  <c r="J381" i="1"/>
  <c r="J380" i="1"/>
  <c r="P377" i="1"/>
  <c r="J377" i="1"/>
  <c r="P376" i="1"/>
  <c r="J376" i="1"/>
  <c r="J375" i="1"/>
  <c r="J374" i="1"/>
  <c r="J373" i="1"/>
  <c r="J372" i="1"/>
  <c r="J269" i="1"/>
  <c r="J268" i="1"/>
  <c r="J370" i="1"/>
  <c r="J131" i="1"/>
  <c r="J368" i="1"/>
  <c r="J367" i="1"/>
  <c r="J366" i="1"/>
  <c r="J609" i="1"/>
  <c r="J608" i="1"/>
  <c r="J365" i="1"/>
  <c r="P364" i="1"/>
  <c r="J364" i="1"/>
  <c r="P363" i="1"/>
  <c r="J363" i="1"/>
  <c r="P362" i="1"/>
  <c r="J362" i="1"/>
  <c r="P361" i="1"/>
  <c r="J361" i="1"/>
  <c r="P449" i="1"/>
  <c r="J449" i="1"/>
  <c r="P360" i="1"/>
  <c r="J360" i="1"/>
  <c r="P136" i="1"/>
  <c r="J136" i="1"/>
  <c r="P147" i="1"/>
  <c r="J147" i="1"/>
  <c r="P135" i="1"/>
  <c r="J135" i="1"/>
  <c r="P55" i="1"/>
  <c r="R55" i="1" s="1"/>
  <c r="J55" i="1"/>
  <c r="J93" i="1"/>
  <c r="J432" i="1"/>
  <c r="J354" i="1"/>
  <c r="J353" i="1"/>
  <c r="J350" i="1"/>
  <c r="J102" i="1"/>
  <c r="J645" i="1"/>
  <c r="J66" i="1"/>
  <c r="J126" i="1"/>
  <c r="J125" i="1"/>
  <c r="J65" i="1"/>
  <c r="J345" i="1"/>
  <c r="J342" i="1"/>
  <c r="J340" i="1"/>
  <c r="J337" i="1"/>
  <c r="J336" i="1"/>
  <c r="J285" i="1"/>
  <c r="J425" i="1"/>
  <c r="J332" i="1"/>
  <c r="J284" i="1"/>
  <c r="J424" i="1"/>
  <c r="J331" i="1"/>
  <c r="J419" i="1"/>
  <c r="J330" i="1"/>
  <c r="J418" i="1"/>
  <c r="J417" i="1"/>
  <c r="J328" i="1"/>
  <c r="J327" i="1"/>
  <c r="P326" i="1"/>
  <c r="J326" i="1"/>
  <c r="P399" i="1"/>
  <c r="J399" i="1"/>
  <c r="P323" i="1"/>
  <c r="J323" i="1"/>
  <c r="P322" i="1"/>
  <c r="J322" i="1"/>
  <c r="P321" i="1"/>
  <c r="J321" i="1"/>
  <c r="P318" i="1"/>
  <c r="J318" i="1"/>
  <c r="P393" i="1"/>
  <c r="J393" i="1"/>
  <c r="P392" i="1"/>
  <c r="J392" i="1"/>
  <c r="P317" i="1"/>
  <c r="J317" i="1"/>
  <c r="P316" i="1"/>
  <c r="J316" i="1"/>
  <c r="P391" i="1"/>
  <c r="J391" i="1"/>
  <c r="P390" i="1"/>
  <c r="J390" i="1"/>
  <c r="P315" i="1"/>
  <c r="J315" i="1"/>
  <c r="J141" i="1"/>
  <c r="P384" i="1"/>
  <c r="J384" i="1"/>
  <c r="P383" i="1"/>
  <c r="J383" i="1"/>
  <c r="P310" i="1"/>
  <c r="J310" i="1"/>
  <c r="P304" i="1"/>
  <c r="J304" i="1"/>
  <c r="J379" i="1"/>
  <c r="J303" i="1"/>
  <c r="J301" i="1"/>
  <c r="J634" i="1"/>
  <c r="J371" i="1"/>
  <c r="J134" i="1"/>
  <c r="J49" i="1"/>
  <c r="J369" i="1"/>
  <c r="J142" i="1"/>
  <c r="J292" i="1"/>
  <c r="J291" i="1"/>
  <c r="J290" i="1"/>
  <c r="J359" i="1"/>
  <c r="J358" i="1"/>
  <c r="J132" i="1"/>
  <c r="J88" i="1"/>
  <c r="J133" i="1"/>
  <c r="J612" i="1"/>
  <c r="J97" i="1"/>
  <c r="J81" i="1"/>
  <c r="J68" i="1"/>
  <c r="J355" i="1"/>
  <c r="J351" i="1"/>
  <c r="J349" i="1"/>
  <c r="J346" i="1"/>
  <c r="J243" i="1"/>
  <c r="J110" i="1"/>
  <c r="J344" i="1"/>
  <c r="J150" i="1"/>
  <c r="J286" i="1"/>
  <c r="J242" i="1"/>
  <c r="J423" i="1"/>
  <c r="J282" i="1"/>
  <c r="J280" i="1"/>
  <c r="J279" i="1"/>
  <c r="J325" i="1"/>
  <c r="J9" i="1"/>
  <c r="J204" i="1"/>
  <c r="J278" i="1"/>
  <c r="J277" i="1"/>
  <c r="J273" i="1"/>
  <c r="J314" i="1"/>
  <c r="J313" i="1"/>
  <c r="J238" i="1"/>
  <c r="J382" i="1"/>
  <c r="J271" i="1"/>
  <c r="J300" i="1"/>
  <c r="J299" i="1"/>
  <c r="J298" i="1"/>
  <c r="J270" i="1"/>
  <c r="J267" i="1"/>
  <c r="J148" i="1"/>
  <c r="J586" i="1"/>
  <c r="J235" i="1"/>
  <c r="P295" i="1"/>
  <c r="J295" i="1"/>
  <c r="P294" i="1"/>
  <c r="J294" i="1"/>
  <c r="P234" i="1"/>
  <c r="J234" i="1"/>
  <c r="P674" i="1"/>
  <c r="R674" i="1" s="1"/>
  <c r="J674" i="1"/>
  <c r="P262" i="1"/>
  <c r="J262" i="1"/>
  <c r="P261" i="1"/>
  <c r="J261" i="1"/>
  <c r="R260" i="1"/>
  <c r="J260" i="1"/>
  <c r="P114" i="1"/>
  <c r="J114" i="1"/>
  <c r="P113" i="1"/>
  <c r="J113" i="1"/>
  <c r="P654" i="1"/>
  <c r="J654" i="1"/>
  <c r="J48" i="1"/>
  <c r="J662" i="1"/>
  <c r="J661" i="1"/>
  <c r="J84" i="1"/>
  <c r="J67" i="1"/>
  <c r="J83" i="1"/>
  <c r="J129" i="1"/>
  <c r="J672" i="1"/>
  <c r="J53" i="1"/>
  <c r="J42" i="1"/>
  <c r="J70" i="1"/>
  <c r="J657" i="1"/>
  <c r="P669" i="1"/>
  <c r="R669" i="1" s="1"/>
  <c r="J669" i="1"/>
  <c r="P259" i="1"/>
  <c r="J259" i="1"/>
  <c r="J258" i="1"/>
  <c r="J257" i="1"/>
  <c r="P256" i="1"/>
  <c r="J256" i="1"/>
  <c r="P128" i="1"/>
  <c r="J128" i="1"/>
  <c r="P255" i="1"/>
  <c r="J255" i="1"/>
  <c r="P254" i="1"/>
  <c r="J254" i="1"/>
  <c r="P600" i="1"/>
  <c r="R600" i="1" s="1"/>
  <c r="J600" i="1"/>
  <c r="P253" i="1"/>
  <c r="J253" i="1"/>
  <c r="P250" i="1"/>
  <c r="J250" i="1"/>
  <c r="P249" i="1"/>
  <c r="J249" i="1"/>
  <c r="P248" i="1"/>
  <c r="J248" i="1"/>
  <c r="P246" i="1"/>
  <c r="J246" i="1"/>
  <c r="P117" i="1"/>
  <c r="J117" i="1"/>
  <c r="P31" i="1"/>
  <c r="R31" i="1" s="1"/>
  <c r="J31" i="1"/>
  <c r="P64" i="1"/>
  <c r="J64" i="1"/>
  <c r="P30" i="1"/>
  <c r="R30" i="1" s="1"/>
  <c r="J30" i="1"/>
  <c r="P29" i="1"/>
  <c r="R29" i="1" s="1"/>
  <c r="J29" i="1"/>
  <c r="P28" i="1"/>
  <c r="J28" i="1"/>
  <c r="P27" i="1"/>
  <c r="J27" i="1"/>
  <c r="P287" i="1"/>
  <c r="J287" i="1"/>
  <c r="P241" i="1"/>
  <c r="J241" i="1"/>
  <c r="P239" i="1"/>
  <c r="J239" i="1"/>
  <c r="P276" i="1"/>
  <c r="J276" i="1"/>
  <c r="P275" i="1"/>
  <c r="J275" i="1"/>
  <c r="P202" i="1"/>
  <c r="J202" i="1"/>
  <c r="P312" i="1"/>
  <c r="J312" i="1"/>
  <c r="P309" i="1"/>
  <c r="J309" i="1"/>
  <c r="P308" i="1"/>
  <c r="J308" i="1"/>
  <c r="P307" i="1"/>
  <c r="J307" i="1"/>
  <c r="P272" i="1"/>
  <c r="J272" i="1"/>
  <c r="P297" i="1"/>
  <c r="J297" i="1"/>
  <c r="P263" i="1"/>
  <c r="J263" i="1"/>
  <c r="P289" i="1"/>
  <c r="J289" i="1"/>
  <c r="P103" i="1"/>
  <c r="J103" i="1"/>
  <c r="P90" i="1"/>
  <c r="J90" i="1"/>
  <c r="P50" i="1"/>
  <c r="R50" i="1" s="1"/>
  <c r="J50" i="1"/>
  <c r="J69" i="1"/>
  <c r="P653" i="1"/>
  <c r="J653" i="1"/>
  <c r="P35" i="1"/>
  <c r="J35" i="1"/>
  <c r="P52" i="1"/>
  <c r="J52" i="1"/>
  <c r="P232" i="1"/>
  <c r="J232" i="1"/>
  <c r="P231" i="1"/>
  <c r="J231" i="1"/>
  <c r="P230" i="1"/>
  <c r="J230" i="1"/>
  <c r="P227" i="1"/>
  <c r="J227" i="1"/>
  <c r="P226" i="1"/>
  <c r="J226" i="1"/>
  <c r="P111" i="1"/>
  <c r="J111" i="1"/>
  <c r="P225" i="1"/>
  <c r="J225" i="1"/>
  <c r="P223" i="1"/>
  <c r="J223" i="1"/>
  <c r="P222" i="1"/>
  <c r="J222" i="1"/>
  <c r="P252" i="1"/>
  <c r="J252" i="1"/>
  <c r="P221" i="1"/>
  <c r="J221" i="1"/>
  <c r="P430" i="1"/>
  <c r="J430" i="1"/>
  <c r="P220" i="1"/>
  <c r="J220" i="1"/>
  <c r="P604" i="1"/>
  <c r="R604" i="1" s="1"/>
  <c r="J604" i="1"/>
  <c r="P217" i="1"/>
  <c r="J217" i="1"/>
  <c r="P247" i="1"/>
  <c r="J247" i="1"/>
  <c r="P214" i="1"/>
  <c r="J214" i="1"/>
  <c r="P602" i="1"/>
  <c r="R602" i="1" s="1"/>
  <c r="J602" i="1"/>
  <c r="P244" i="1"/>
  <c r="J244" i="1"/>
  <c r="P210" i="1"/>
  <c r="J210" i="1"/>
  <c r="P36" i="1"/>
  <c r="R36" i="1" s="1"/>
  <c r="J36" i="1"/>
  <c r="P623" i="1"/>
  <c r="R623" i="1" s="1"/>
  <c r="J623" i="1"/>
  <c r="P47" i="1"/>
  <c r="R47" i="1" s="1"/>
  <c r="J47" i="1"/>
  <c r="J23" i="1"/>
  <c r="J580" i="1"/>
  <c r="J19" i="1"/>
  <c r="J288" i="1"/>
  <c r="J22" i="1"/>
  <c r="J206" i="1"/>
  <c r="J644" i="1"/>
  <c r="J203" i="1"/>
  <c r="J200" i="1"/>
  <c r="J607" i="1"/>
  <c r="J606" i="1"/>
  <c r="J78" i="1"/>
  <c r="J197" i="1"/>
  <c r="J39" i="1"/>
  <c r="J62" i="1"/>
  <c r="J74" i="1"/>
  <c r="J229" i="1"/>
  <c r="J165" i="1"/>
  <c r="J228" i="1"/>
  <c r="J76" i="1"/>
  <c r="J224" i="1"/>
  <c r="J219" i="1"/>
  <c r="J75" i="1"/>
  <c r="J216" i="1"/>
  <c r="J86" i="1"/>
  <c r="J80" i="1"/>
  <c r="J213" i="1"/>
  <c r="J212" i="1"/>
  <c r="J21" i="1"/>
  <c r="J72" i="1"/>
  <c r="J181" i="1"/>
  <c r="J180" i="1"/>
  <c r="J179" i="1"/>
  <c r="J43" i="1"/>
  <c r="J178" i="1"/>
  <c r="J666" i="1"/>
  <c r="J176" i="1"/>
  <c r="J599" i="1"/>
  <c r="J174" i="1"/>
  <c r="J173" i="1"/>
  <c r="J169" i="1"/>
  <c r="J109" i="1"/>
  <c r="J615" i="1"/>
  <c r="J121" i="1"/>
  <c r="J92" i="1"/>
  <c r="J670" i="1"/>
  <c r="J646" i="1"/>
  <c r="J51" i="1"/>
  <c r="J218" i="1"/>
  <c r="J592" i="1"/>
  <c r="J596" i="1"/>
  <c r="J130" i="1"/>
  <c r="J605" i="1"/>
  <c r="J603" i="1"/>
  <c r="J186" i="1"/>
  <c r="J185" i="1"/>
  <c r="J184" i="1"/>
  <c r="J183" i="1"/>
  <c r="J205" i="1"/>
  <c r="J641" i="1"/>
  <c r="J597" i="1"/>
  <c r="J168" i="1"/>
  <c r="J655" i="1"/>
  <c r="J140" i="1"/>
  <c r="J94" i="1"/>
  <c r="J56" i="1"/>
  <c r="J643" i="1"/>
  <c r="J650" i="1"/>
  <c r="J578" i="1"/>
  <c r="J668" i="1"/>
  <c r="J667" i="1"/>
  <c r="J611" i="1"/>
  <c r="J659" i="1"/>
  <c r="J651" i="1"/>
  <c r="J40" i="1"/>
  <c r="J159" i="1"/>
  <c r="J41" i="1"/>
  <c r="J157" i="1"/>
  <c r="J240" i="1"/>
  <c r="J8" i="1"/>
  <c r="J177" i="1"/>
  <c r="J98" i="1"/>
  <c r="J175" i="1"/>
  <c r="J54" i="1"/>
  <c r="J167" i="1"/>
  <c r="J77" i="1"/>
  <c r="J38" i="1"/>
  <c r="J636" i="1"/>
  <c r="J671" i="1"/>
  <c r="J631" i="1"/>
  <c r="J166" i="1"/>
  <c r="P153" i="1"/>
  <c r="J153" i="1"/>
  <c r="P595" i="1"/>
  <c r="R595" i="1" s="1"/>
  <c r="J595" i="1"/>
  <c r="J663" i="1"/>
  <c r="J89" i="1"/>
  <c r="J160" i="1"/>
  <c r="J91" i="1"/>
  <c r="J33" i="1"/>
  <c r="J265" i="1"/>
  <c r="J108" i="1"/>
  <c r="J196" i="1"/>
  <c r="J63" i="1"/>
  <c r="P622" i="1"/>
  <c r="R622" i="1" s="1"/>
  <c r="J622" i="1"/>
  <c r="P594" i="1"/>
  <c r="R594" i="1" s="1"/>
  <c r="J594" i="1"/>
  <c r="P593" i="1"/>
  <c r="R593" i="1" s="1"/>
  <c r="J593" i="1"/>
  <c r="P587" i="1"/>
  <c r="J587" i="1"/>
  <c r="P12" i="1"/>
  <c r="J12" i="1"/>
  <c r="P73" i="1"/>
  <c r="J73" i="1"/>
  <c r="P152" i="1"/>
  <c r="J152" i="1"/>
  <c r="P649" i="1"/>
  <c r="R649" i="1" s="1"/>
  <c r="J649" i="1"/>
  <c r="P598" i="1"/>
  <c r="R598" i="1" s="1"/>
  <c r="J598" i="1"/>
  <c r="J104" i="1"/>
  <c r="P677" i="1"/>
  <c r="R677" i="1" s="1"/>
  <c r="J677" i="1"/>
  <c r="P676" i="1"/>
  <c r="R676" i="1" s="1"/>
  <c r="J676" i="1"/>
  <c r="P590" i="1"/>
  <c r="R590" i="1" s="1"/>
  <c r="J590" i="1"/>
  <c r="P619" i="1"/>
  <c r="J619" i="1"/>
  <c r="P191" i="1"/>
  <c r="J191" i="1"/>
  <c r="P627" i="1"/>
  <c r="J627" i="1"/>
  <c r="P640" i="1"/>
  <c r="R640" i="1" s="1"/>
  <c r="J640" i="1"/>
  <c r="P614" i="1"/>
  <c r="R614" i="1" s="1"/>
  <c r="J614" i="1"/>
  <c r="P127" i="1"/>
  <c r="J127" i="1"/>
  <c r="P172" i="1"/>
  <c r="J172" i="1"/>
  <c r="P589" i="1"/>
  <c r="R589" i="1" s="1"/>
  <c r="J589" i="1"/>
  <c r="P658" i="1"/>
  <c r="J658" i="1"/>
  <c r="P96" i="1"/>
  <c r="J96" i="1"/>
  <c r="J591" i="1"/>
  <c r="J616" i="1"/>
  <c r="J673" i="1"/>
  <c r="J617" i="1"/>
  <c r="P613" i="1"/>
  <c r="J613" i="1"/>
  <c r="P620" i="1"/>
  <c r="J620" i="1"/>
  <c r="P635" i="1"/>
  <c r="J635" i="1"/>
  <c r="J642" i="1"/>
  <c r="J124" i="1"/>
  <c r="P588" i="1"/>
  <c r="R588" i="1" s="1"/>
  <c r="J588" i="1"/>
  <c r="P678" i="1"/>
  <c r="J678" i="1"/>
  <c r="P652" i="1"/>
  <c r="J652" i="1"/>
  <c r="P639" i="1"/>
  <c r="R639" i="1" s="1"/>
  <c r="J639" i="1"/>
  <c r="P34" i="1"/>
  <c r="J34" i="1"/>
  <c r="P60" i="1"/>
  <c r="J60" i="1"/>
  <c r="P624" i="1"/>
  <c r="J624" i="1"/>
  <c r="P638" i="1"/>
  <c r="J638" i="1"/>
  <c r="P582" i="1"/>
  <c r="J582" i="1"/>
  <c r="R227" i="1" l="1"/>
  <c r="R22" i="1"/>
  <c r="R414" i="1"/>
  <c r="R459" i="1"/>
  <c r="R436" i="1"/>
  <c r="R311" i="1"/>
  <c r="R202" i="1"/>
  <c r="R402" i="1"/>
  <c r="R115" i="1"/>
  <c r="R667" i="1"/>
  <c r="R298" i="1"/>
  <c r="R88" i="1"/>
  <c r="R125" i="1"/>
  <c r="R131" i="1"/>
  <c r="R394" i="1"/>
  <c r="R413" i="1"/>
  <c r="R422" i="1"/>
  <c r="R473" i="1"/>
  <c r="R155" i="1"/>
  <c r="R487" i="1"/>
  <c r="R100" i="1"/>
  <c r="R14" i="1"/>
  <c r="R182" i="1"/>
  <c r="R437" i="1"/>
  <c r="R481" i="1"/>
  <c r="R163" i="1"/>
  <c r="R343" i="1"/>
  <c r="R6" i="1"/>
  <c r="R11" i="1"/>
  <c r="R486" i="1"/>
  <c r="R152" i="1"/>
  <c r="R323" i="1"/>
  <c r="R87" i="1"/>
  <c r="R98" i="1"/>
  <c r="R301" i="1"/>
  <c r="R17" i="1"/>
  <c r="R468" i="1"/>
  <c r="R480" i="1"/>
  <c r="R297" i="1"/>
  <c r="R261" i="1"/>
  <c r="R384" i="1"/>
  <c r="R63" i="1"/>
  <c r="R650" i="1"/>
  <c r="R76" i="1"/>
  <c r="R206" i="1"/>
  <c r="R9" i="1"/>
  <c r="R417" i="1"/>
  <c r="R274" i="1"/>
  <c r="R624" i="1"/>
  <c r="R73" i="1"/>
  <c r="R217" i="1"/>
  <c r="R222" i="1"/>
  <c r="R230" i="1"/>
  <c r="R392" i="1"/>
  <c r="R399" i="1"/>
  <c r="R147" i="1"/>
  <c r="R363" i="1"/>
  <c r="R112" i="1"/>
  <c r="R673" i="1"/>
  <c r="R105" i="1"/>
  <c r="R611" i="1"/>
  <c r="R184" i="1"/>
  <c r="R578" i="1"/>
  <c r="R186" i="1"/>
  <c r="R174" i="1"/>
  <c r="R224" i="1"/>
  <c r="R644" i="1"/>
  <c r="R83" i="1"/>
  <c r="R270" i="1"/>
  <c r="R204" i="1"/>
  <c r="R351" i="1"/>
  <c r="R371" i="1"/>
  <c r="R337" i="1"/>
  <c r="R328" i="1"/>
  <c r="R65" i="1"/>
  <c r="R368" i="1"/>
  <c r="R389" i="1"/>
  <c r="R412" i="1"/>
  <c r="R421" i="1"/>
  <c r="R347" i="1"/>
  <c r="R145" i="1"/>
  <c r="R245" i="1"/>
  <c r="R656" i="1"/>
  <c r="R161" i="1"/>
  <c r="R189" i="1"/>
  <c r="R438" i="1"/>
  <c r="R461" i="1"/>
  <c r="R482" i="1"/>
  <c r="R494" i="1"/>
  <c r="R198" i="1"/>
  <c r="R252" i="1"/>
  <c r="R68" i="1"/>
  <c r="R398" i="1"/>
  <c r="R170" i="1"/>
  <c r="R46" i="1"/>
  <c r="R127" i="1"/>
  <c r="R259" i="1"/>
  <c r="R408" i="1"/>
  <c r="R660" i="1"/>
  <c r="R616" i="1"/>
  <c r="R185" i="1"/>
  <c r="R67" i="1"/>
  <c r="R355" i="1"/>
  <c r="R272" i="1"/>
  <c r="R275" i="1"/>
  <c r="R28" i="1"/>
  <c r="R246" i="1"/>
  <c r="R254" i="1"/>
  <c r="R262" i="1"/>
  <c r="R403" i="1"/>
  <c r="R409" i="1"/>
  <c r="R617" i="1"/>
  <c r="R175" i="1"/>
  <c r="R183" i="1"/>
  <c r="R121" i="1"/>
  <c r="R212" i="1"/>
  <c r="R173" i="1"/>
  <c r="R219" i="1"/>
  <c r="R203" i="1"/>
  <c r="R129" i="1"/>
  <c r="R267" i="1"/>
  <c r="R278" i="1"/>
  <c r="R349" i="1"/>
  <c r="R134" i="1"/>
  <c r="R336" i="1"/>
  <c r="R327" i="1"/>
  <c r="R345" i="1"/>
  <c r="R367" i="1"/>
  <c r="R388" i="1"/>
  <c r="R411" i="1"/>
  <c r="R264" i="1"/>
  <c r="R190" i="1"/>
  <c r="R201" i="1"/>
  <c r="R621" i="1"/>
  <c r="R57" i="1"/>
  <c r="R141" i="1"/>
  <c r="R575" i="1"/>
  <c r="R192" i="1"/>
  <c r="R439" i="1"/>
  <c r="R462" i="1"/>
  <c r="R194" i="1"/>
  <c r="R495" i="1"/>
  <c r="R329" i="1"/>
  <c r="R338" i="1"/>
  <c r="R199" i="1"/>
  <c r="R447" i="1"/>
  <c r="R362" i="1"/>
  <c r="R643" i="1"/>
  <c r="R418" i="1"/>
  <c r="R107" i="1"/>
  <c r="R493" i="1"/>
  <c r="R27" i="1"/>
  <c r="R231" i="1"/>
  <c r="R393" i="1"/>
  <c r="R136" i="1"/>
  <c r="R429" i="1"/>
  <c r="R54" i="1"/>
  <c r="R205" i="1"/>
  <c r="R92" i="1"/>
  <c r="R169" i="1"/>
  <c r="R216" i="1"/>
  <c r="R200" i="1"/>
  <c r="R148" i="1"/>
  <c r="R277" i="1"/>
  <c r="R346" i="1"/>
  <c r="R49" i="1"/>
  <c r="R285" i="1"/>
  <c r="R93" i="1"/>
  <c r="R342" i="1"/>
  <c r="R366" i="1"/>
  <c r="R387" i="1"/>
  <c r="R410" i="1"/>
  <c r="R146" i="1"/>
  <c r="R211" i="1"/>
  <c r="R489" i="1"/>
  <c r="R488" i="1"/>
  <c r="R75" i="1"/>
  <c r="R193" i="1"/>
  <c r="R440" i="1"/>
  <c r="R463" i="1"/>
  <c r="R483" i="1"/>
  <c r="R164" i="1"/>
  <c r="R20" i="1"/>
  <c r="R446" i="1"/>
  <c r="R678" i="1"/>
  <c r="R228" i="1"/>
  <c r="R132" i="1"/>
  <c r="R117" i="1"/>
  <c r="R124" i="1"/>
  <c r="R210" i="1"/>
  <c r="R223" i="1"/>
  <c r="R315" i="1"/>
  <c r="R326" i="1"/>
  <c r="R364" i="1"/>
  <c r="R96" i="1"/>
  <c r="R90" i="1"/>
  <c r="R307" i="1"/>
  <c r="R276" i="1"/>
  <c r="R248" i="1"/>
  <c r="R255" i="1"/>
  <c r="R654" i="1"/>
  <c r="R404" i="1"/>
  <c r="R99" i="1"/>
  <c r="R104" i="1"/>
  <c r="R167" i="1"/>
  <c r="R40" i="1"/>
  <c r="R670" i="1"/>
  <c r="R72" i="1"/>
  <c r="R109" i="1"/>
  <c r="R86" i="1"/>
  <c r="R586" i="1"/>
  <c r="R273" i="1"/>
  <c r="R243" i="1"/>
  <c r="R369" i="1"/>
  <c r="R425" i="1"/>
  <c r="R432" i="1"/>
  <c r="R340" i="1"/>
  <c r="R386" i="1"/>
  <c r="R85" i="1"/>
  <c r="R82" i="1"/>
  <c r="R71" i="1"/>
  <c r="R637" i="1"/>
  <c r="R101" i="1"/>
  <c r="R137" i="1"/>
  <c r="R4" i="1"/>
  <c r="R195" i="1"/>
  <c r="R441" i="1"/>
  <c r="R464" i="1"/>
  <c r="R484" i="1"/>
  <c r="R496" i="1"/>
  <c r="R305" i="1"/>
  <c r="R319" i="1"/>
  <c r="R324" i="1"/>
  <c r="R79" i="1"/>
  <c r="R466" i="1"/>
  <c r="R26" i="1"/>
  <c r="R25" i="1"/>
  <c r="R638" i="1"/>
  <c r="R653" i="1"/>
  <c r="R317" i="1"/>
  <c r="R668" i="1"/>
  <c r="R325" i="1"/>
  <c r="R370" i="1"/>
  <c r="R471" i="1"/>
  <c r="R60" i="1"/>
  <c r="R225" i="1"/>
  <c r="R318" i="1"/>
  <c r="R360" i="1"/>
  <c r="R642" i="1"/>
  <c r="R663" i="1"/>
  <c r="R77" i="1"/>
  <c r="R159" i="1"/>
  <c r="R646" i="1"/>
  <c r="R181" i="1"/>
  <c r="R615" i="1"/>
  <c r="R80" i="1"/>
  <c r="R235" i="1"/>
  <c r="R314" i="1"/>
  <c r="R110" i="1"/>
  <c r="R332" i="1"/>
  <c r="R354" i="1"/>
  <c r="R375" i="1"/>
  <c r="R385" i="1"/>
  <c r="R618" i="1"/>
  <c r="R258" i="1"/>
  <c r="R188" i="1"/>
  <c r="R453" i="1"/>
  <c r="R44" i="1"/>
  <c r="R89" i="1"/>
  <c r="R207" i="1"/>
  <c r="R442" i="1"/>
  <c r="R465" i="1"/>
  <c r="R215" i="1"/>
  <c r="R497" i="1"/>
  <c r="R58" i="1"/>
  <c r="R320" i="1"/>
  <c r="R333" i="1"/>
  <c r="R299" i="1"/>
  <c r="R395" i="1"/>
  <c r="R587" i="1"/>
  <c r="R220" i="1"/>
  <c r="R635" i="1"/>
  <c r="R658" i="1"/>
  <c r="R627" i="1"/>
  <c r="R103" i="1"/>
  <c r="R308" i="1"/>
  <c r="R239" i="1"/>
  <c r="R249" i="1"/>
  <c r="R113" i="1"/>
  <c r="R234" i="1"/>
  <c r="R304" i="1"/>
  <c r="R405" i="1"/>
  <c r="R116" i="1"/>
  <c r="R160" i="1"/>
  <c r="R41" i="1"/>
  <c r="R168" i="1"/>
  <c r="R51" i="1"/>
  <c r="R180" i="1"/>
  <c r="R39" i="1"/>
  <c r="R213" i="1"/>
  <c r="R70" i="1"/>
  <c r="R242" i="1"/>
  <c r="R313" i="1"/>
  <c r="R344" i="1"/>
  <c r="R292" i="1"/>
  <c r="R284" i="1"/>
  <c r="R353" i="1"/>
  <c r="R374" i="1"/>
  <c r="R365" i="1"/>
  <c r="R381" i="1"/>
  <c r="R257" i="1"/>
  <c r="R454" i="1"/>
  <c r="R435" i="1"/>
  <c r="R470" i="1"/>
  <c r="R171" i="1"/>
  <c r="R118" i="1"/>
  <c r="R208" i="1"/>
  <c r="R443" i="1"/>
  <c r="R237" i="1"/>
  <c r="R306" i="1"/>
  <c r="R334" i="1"/>
  <c r="R339" i="1"/>
  <c r="R293" i="1"/>
  <c r="R478" i="1"/>
  <c r="R84" i="1"/>
  <c r="R126" i="1"/>
  <c r="R144" i="1"/>
  <c r="R153" i="1"/>
  <c r="R12" i="1"/>
  <c r="R34" i="1"/>
  <c r="R244" i="1"/>
  <c r="R232" i="1"/>
  <c r="R390" i="1"/>
  <c r="R430" i="1"/>
  <c r="R111" i="1"/>
  <c r="R52" i="1"/>
  <c r="R391" i="1"/>
  <c r="R321" i="1"/>
  <c r="R449" i="1"/>
  <c r="R376" i="1"/>
  <c r="R122" i="1"/>
  <c r="R626" i="1"/>
  <c r="R91" i="1"/>
  <c r="R636" i="1"/>
  <c r="R157" i="1"/>
  <c r="R218" i="1"/>
  <c r="R179" i="1"/>
  <c r="R62" i="1"/>
  <c r="R23" i="1"/>
  <c r="R197" i="1"/>
  <c r="R238" i="1"/>
  <c r="R423" i="1"/>
  <c r="R150" i="1"/>
  <c r="R291" i="1"/>
  <c r="R424" i="1"/>
  <c r="R350" i="1"/>
  <c r="R373" i="1"/>
  <c r="R401" i="1"/>
  <c r="R380" i="1"/>
  <c r="R341" i="1"/>
  <c r="R450" i="1"/>
  <c r="R490" i="1"/>
  <c r="R458" i="1"/>
  <c r="R433" i="1"/>
  <c r="R143" i="1"/>
  <c r="R106" i="1"/>
  <c r="R209" i="1"/>
  <c r="R455" i="1"/>
  <c r="R236" i="1"/>
  <c r="R485" i="1"/>
  <c r="R498" i="1"/>
  <c r="R335" i="1"/>
  <c r="R444" i="1"/>
  <c r="R135" i="1"/>
  <c r="R176" i="1"/>
  <c r="R620" i="1"/>
  <c r="R191" i="1"/>
  <c r="R289" i="1"/>
  <c r="R309" i="1"/>
  <c r="R241" i="1"/>
  <c r="R64" i="1"/>
  <c r="R250" i="1"/>
  <c r="R256" i="1"/>
  <c r="R114" i="1"/>
  <c r="R294" i="1"/>
  <c r="R310" i="1"/>
  <c r="R406" i="1"/>
  <c r="R138" i="1"/>
  <c r="R416" i="1"/>
  <c r="R240" i="1"/>
  <c r="R140" i="1"/>
  <c r="R43" i="1"/>
  <c r="R74" i="1"/>
  <c r="R382" i="1"/>
  <c r="R282" i="1"/>
  <c r="R612" i="1"/>
  <c r="R286" i="1"/>
  <c r="R290" i="1"/>
  <c r="R331" i="1"/>
  <c r="R102" i="1"/>
  <c r="R372" i="1"/>
  <c r="R400" i="1"/>
  <c r="R283" i="1"/>
  <c r="R428" i="1"/>
  <c r="R162" i="1"/>
  <c r="R434" i="1"/>
  <c r="R452" i="1"/>
  <c r="R632" i="1"/>
  <c r="R95" i="1"/>
  <c r="R7" i="1"/>
  <c r="R149" i="1"/>
  <c r="R474" i="1"/>
  <c r="R491" i="1"/>
  <c r="R5" i="1"/>
  <c r="R476" i="1"/>
  <c r="R247" i="1"/>
  <c r="R652" i="1"/>
  <c r="R214" i="1"/>
  <c r="R226" i="1"/>
  <c r="R316" i="1"/>
  <c r="R361" i="1"/>
  <c r="R377" i="1"/>
  <c r="R119" i="1"/>
  <c r="R431" i="1"/>
  <c r="R265" i="1"/>
  <c r="R8" i="1"/>
  <c r="R94" i="1"/>
  <c r="R178" i="1"/>
  <c r="R229" i="1"/>
  <c r="R271" i="1"/>
  <c r="R280" i="1"/>
  <c r="R97" i="1"/>
  <c r="R379" i="1"/>
  <c r="R359" i="1"/>
  <c r="R419" i="1"/>
  <c r="R645" i="1"/>
  <c r="R269" i="1"/>
  <c r="R397" i="1"/>
  <c r="R420" i="1"/>
  <c r="R427" i="1"/>
  <c r="R120" i="1"/>
  <c r="R266" i="1"/>
  <c r="R472" i="1"/>
  <c r="R451" i="1"/>
  <c r="R664" i="1"/>
  <c r="R151" i="1"/>
  <c r="R348" i="1"/>
  <c r="R456" i="1"/>
  <c r="R475" i="1"/>
  <c r="R679" i="1"/>
  <c r="R445" i="1"/>
  <c r="R477" i="1"/>
  <c r="R582" i="1"/>
  <c r="R221" i="1"/>
  <c r="R35" i="1"/>
  <c r="R322" i="1"/>
  <c r="R613" i="1"/>
  <c r="R172" i="1"/>
  <c r="R619" i="1"/>
  <c r="R263" i="1"/>
  <c r="R312" i="1"/>
  <c r="R287" i="1"/>
  <c r="R253" i="1"/>
  <c r="R295" i="1"/>
  <c r="R383" i="1"/>
  <c r="R407" i="1"/>
  <c r="R139" i="1"/>
  <c r="R415" i="1"/>
  <c r="R108" i="1"/>
  <c r="R166" i="1"/>
  <c r="R177" i="1"/>
  <c r="R56" i="1"/>
  <c r="R130" i="1"/>
  <c r="R666" i="1"/>
  <c r="R165" i="1"/>
  <c r="R288" i="1"/>
  <c r="R300" i="1"/>
  <c r="R279" i="1"/>
  <c r="R81" i="1"/>
  <c r="R303" i="1"/>
  <c r="R358" i="1"/>
  <c r="R330" i="1"/>
  <c r="R66" i="1"/>
  <c r="R268" i="1"/>
  <c r="R396" i="1"/>
  <c r="R281" i="1"/>
  <c r="R426" i="1"/>
  <c r="R69" i="1"/>
  <c r="R378" i="1"/>
  <c r="R460" i="1"/>
  <c r="R448" i="1"/>
  <c r="R469" i="1"/>
  <c r="R123" i="1"/>
  <c r="R45" i="1"/>
  <c r="R32" i="1"/>
  <c r="R59" i="1"/>
  <c r="R158" i="1"/>
  <c r="R352" i="1"/>
  <c r="R457" i="1"/>
  <c r="R479" i="1"/>
  <c r="R492" i="1"/>
  <c r="R296" i="1"/>
  <c r="R467" i="1"/>
  <c r="R48" i="1"/>
  <c r="R78" i="1"/>
  <c r="R134" i="3"/>
  <c r="U16" i="8"/>
  <c r="R133" i="1"/>
  <c r="R576" i="1"/>
  <c r="R128" i="1"/>
  <c r="R1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tc={7B82CBBE-CA4C-4BCC-BE02-E97DA244C476}</author>
    <author>tc={C9CA3411-CD1E-4720-B900-2DAE6F05BF18}</author>
  </authors>
  <commentList>
    <comment ref="B134" authorId="0" shapeId="0" xr:uid="{7B82CBBE-CA4C-4BCC-BE02-E97DA244C476}">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 ref="B149" authorId="1" shapeId="0" xr:uid="{C9CA3411-CD1E-4720-B900-2DAE6F05BF18}">
      <text>
        <t xml:space="preserve">[Threaded comment]
Your version of Excel allows you to read this threaded comment; however, any edits to it will get removed if the file is opened in a newer version of Excel. Learn more: https://go.microsoft.com/fwlink/?linkid=870924
Comment:
    @Mohr, Thomas Does this also include sidewalk missing on Toban Dr?
Reply:
    Just doing Blaine Dr for now
</t>
      </text>
    </comment>
  </commentList>
</comments>
</file>

<file path=xl/sharedStrings.xml><?xml version="1.0" encoding="utf-8"?>
<sst xmlns="http://schemas.openxmlformats.org/spreadsheetml/2006/main" count="3745" uniqueCount="1981">
  <si>
    <t>Scoring System</t>
  </si>
  <si>
    <t>High-Injury Network</t>
  </si>
  <si>
    <t>Ped Gap Issue</t>
  </si>
  <si>
    <t>Bike Gap Issue</t>
  </si>
  <si>
    <t>Proposed Solution</t>
  </si>
  <si>
    <t>Environmental Justice Area / Social Vulnerability Impact</t>
  </si>
  <si>
    <t>Criteria</t>
  </si>
  <si>
    <t>Score</t>
  </si>
  <si>
    <t>Countermeasure / Improvement</t>
  </si>
  <si>
    <t>0-100% resolution of safety issue</t>
  </si>
  <si>
    <t>0-100% resolution of ped gap</t>
  </si>
  <si>
    <t>0-100% resolution of bike gap</t>
  </si>
  <si>
    <t>Based on the Greater Madison MPO Tier 1 and 2 Enivronmental Justice Areas</t>
  </si>
  <si>
    <t>Not on HIN</t>
  </si>
  <si>
    <t>Issue not related to network gap</t>
  </si>
  <si>
    <t>Speed Humps</t>
  </si>
  <si>
    <t>Map at https://cityofmadison.maps.arcgis.com/apps/webappviewer/index.html?id=16591d0e179b4229bb0257ce4eb17827</t>
  </si>
  <si>
    <t>On HIN but no ped/bike A or B crashes in last 5 years or MV A</t>
  </si>
  <si>
    <t>Need for small improvements</t>
  </si>
  <si>
    <t>https://www-tlstest.arcgis.com/apps/mapviewer/index.html?webmap=0d8e9bc0d8fd4c8bb411c2e36b121ee9</t>
  </si>
  <si>
    <t>Rectangular Rapid Flashing Beacon (RRFB) (2 lanes)</t>
  </si>
  <si>
    <t>Up to 47%**</t>
  </si>
  <si>
    <t>On HIN &amp; 1 ped/bike A or B crash or 1 MV A crash</t>
  </si>
  <si>
    <t>Sidewalk gap on a residential street or ped crossing safety in area with high pedestrian generators (bus stops, parks, schools, stores)</t>
  </si>
  <si>
    <t>No facility on collector street or residential street with volume over 2000; need for crossing improvements on collector; high trip generators on established route</t>
  </si>
  <si>
    <t>New Sidewalk or Path</t>
  </si>
  <si>
    <t>up to 100%</t>
  </si>
  <si>
    <t>RRFB (4 or more lanes)</t>
  </si>
  <si>
    <t>Up to 25%**</t>
  </si>
  <si>
    <t>**RRFB increased crashes on multi-lane crossing with a high volume path</t>
  </si>
  <si>
    <t>No RRFBs adjacent RR xings</t>
  </si>
  <si>
    <t>On HIN &amp; 2 ped/bike A or B crashes  or MV A crasHes</t>
  </si>
  <si>
    <t>Sidewalk gap on a collector street or crossing safety (including arterials) in area with pedestrian generators (bus stops, parks, schools, stores)</t>
  </si>
  <si>
    <t>Gap in facilities on collector street or improvements needed to higher volume street</t>
  </si>
  <si>
    <t>On HIN &amp; 3 ped/bike A or B crashes or MV A crashes</t>
  </si>
  <si>
    <t>Crossing unsignalized street 3+ lanes</t>
  </si>
  <si>
    <t>30%*</t>
  </si>
  <si>
    <t>Up to 100%</t>
  </si>
  <si>
    <r>
      <t xml:space="preserve">New Marked Bike Lane on Urban 4-lane undivided </t>
    </r>
    <r>
      <rPr>
        <i/>
        <strike/>
        <sz val="12"/>
        <color theme="1"/>
        <rFont val="Calibri"/>
        <family val="2"/>
      </rPr>
      <t>local, collector</t>
    </r>
  </si>
  <si>
    <t>On HIN &amp; 4 ped/bike A or B crashes or MV A</t>
  </si>
  <si>
    <t>Gap in facilities on arterial street</t>
  </si>
  <si>
    <t>Gap in facilities on arterial street or alternative to arterial</t>
  </si>
  <si>
    <t>Buffered bike lane</t>
  </si>
  <si>
    <r>
      <t xml:space="preserve">New Marked Bike Lane on Urban 2-lane undivided </t>
    </r>
    <r>
      <rPr>
        <i/>
        <strike/>
        <sz val="12"/>
        <color theme="1"/>
        <rFont val="Calibri"/>
        <family val="2"/>
      </rPr>
      <t>local, collector</t>
    </r>
  </si>
  <si>
    <t>**20% for upgrade from bike lane to buffered, add to above figures if no bike lane to buffered bike lane</t>
  </si>
  <si>
    <t>On HIN, Fatality</t>
  </si>
  <si>
    <t>20%**</t>
  </si>
  <si>
    <t>**50% for conversion from existing bike lanes to protected, add to above figures if no bike lane</t>
  </si>
  <si>
    <t>*crashes per block for corridor projects</t>
  </si>
  <si>
    <t xml:space="preserve">Bike Boulevard </t>
  </si>
  <si>
    <t>Protected Bike Lane</t>
  </si>
  <si>
    <t>50%**</t>
  </si>
  <si>
    <t>High Injury Network link</t>
  </si>
  <si>
    <t>Protected Intersection</t>
  </si>
  <si>
    <t>Green Bike Markings</t>
  </si>
  <si>
    <t>Continental Crosswalks</t>
  </si>
  <si>
    <t>Up to 40%***</t>
  </si>
  <si>
    <t>***40% for unmarked, 20% for already marked</t>
  </si>
  <si>
    <t>Advance Yield Markings or Signs</t>
  </si>
  <si>
    <t>Up to 25%*</t>
  </si>
  <si>
    <t>New Accessible Crosswalk</t>
  </si>
  <si>
    <t>25-50%</t>
  </si>
  <si>
    <t>50-75%*</t>
  </si>
  <si>
    <t>Islands</t>
  </si>
  <si>
    <t xml:space="preserve">Chicane </t>
  </si>
  <si>
    <t>Up to 75%</t>
  </si>
  <si>
    <t>Signal Head - over each lane</t>
  </si>
  <si>
    <t>Up to 80%</t>
  </si>
  <si>
    <t xml:space="preserve">Lighting upgrade - pedestrian </t>
  </si>
  <si>
    <t>42%*</t>
  </si>
  <si>
    <t>Speed Hump</t>
  </si>
  <si>
    <t>Lighting upgrade - intersections</t>
  </si>
  <si>
    <t>Up to 38%*</t>
  </si>
  <si>
    <t>Sidewalk</t>
  </si>
  <si>
    <t>Lighting upgrade - urban highway</t>
  </si>
  <si>
    <t>Up to 28%*</t>
  </si>
  <si>
    <t>Road Diet</t>
  </si>
  <si>
    <t>19-47%*</t>
  </si>
  <si>
    <t>Median Closure</t>
  </si>
  <si>
    <t>Pedestrian Countdown Timer</t>
  </si>
  <si>
    <t>10%*</t>
  </si>
  <si>
    <t>Raised Crossing</t>
  </si>
  <si>
    <t>30-50%</t>
  </si>
  <si>
    <t>Bumpouts - passing</t>
  </si>
  <si>
    <t>Bumpout - visibility</t>
  </si>
  <si>
    <t>Signs - Active (regulatory, ie stop)</t>
  </si>
  <si>
    <t>Signs - Active (warning)</t>
  </si>
  <si>
    <t>Signs - Static</t>
  </si>
  <si>
    <t>5-10%</t>
  </si>
  <si>
    <t>Pedestrian Hybrid Beacon</t>
  </si>
  <si>
    <t>29-55%*</t>
  </si>
  <si>
    <t>Signal Timing change - Leading Ped/Bike Interval</t>
  </si>
  <si>
    <t>13%*</t>
  </si>
  <si>
    <t>Traffic Circle</t>
  </si>
  <si>
    <t>Hardened Centerline</t>
  </si>
  <si>
    <t>NYC reports 20% crash reduction</t>
  </si>
  <si>
    <t>DFB  (speed board)</t>
  </si>
  <si>
    <t>Retroreflective Signal Backplates</t>
  </si>
  <si>
    <t>*Only install with new signals</t>
  </si>
  <si>
    <t>* Based on FHWA Countermeasure guide (safety.fhwa.dot.gov/provencountermeasures/)</t>
  </si>
  <si>
    <t>Safe Streets Madison--Candidate List</t>
  </si>
  <si>
    <t>Alder Map</t>
  </si>
  <si>
    <t>Low Stress Bike Map</t>
  </si>
  <si>
    <t>MPO EJ Map</t>
  </si>
  <si>
    <t>#</t>
  </si>
  <si>
    <t>Location</t>
  </si>
  <si>
    <t>School Location</t>
  </si>
  <si>
    <t>Alder District</t>
  </si>
  <si>
    <t>Issue/Concern</t>
  </si>
  <si>
    <t>Status</t>
  </si>
  <si>
    <t>Date Added</t>
  </si>
  <si>
    <t>Service Request</t>
  </si>
  <si>
    <t>Work Order or Contract #</t>
  </si>
  <si>
    <t>High Injury Network</t>
  </si>
  <si>
    <t>Ped Gap issue</t>
  </si>
  <si>
    <t>Bike Gap issue</t>
  </si>
  <si>
    <t>Total</t>
  </si>
  <si>
    <t>Proposed solution</t>
  </si>
  <si>
    <t>Expected impact on safety</t>
  </si>
  <si>
    <t>Expected impact-ped gap</t>
  </si>
  <si>
    <t>Expected impact-bike gap</t>
  </si>
  <si>
    <t>EJ Area / Social Vulnerability Impact</t>
  </si>
  <si>
    <t>Total benefit of project</t>
  </si>
  <si>
    <t>Total estimated cost of project</t>
  </si>
  <si>
    <t>Overall benefit score/cost</t>
  </si>
  <si>
    <t>State/Gilman/Broom</t>
  </si>
  <si>
    <t>No</t>
  </si>
  <si>
    <t>Injury Crash History</t>
  </si>
  <si>
    <t>Requesting Approval</t>
  </si>
  <si>
    <t>TE Shop Bike Racks</t>
  </si>
  <si>
    <t>CW</t>
  </si>
  <si>
    <t>50 Post &amp; Ring bike racks to be deployed citywide</t>
  </si>
  <si>
    <t>Citywide</t>
  </si>
  <si>
    <t>Aberg Ave - Packers to Sherman</t>
  </si>
  <si>
    <t>Poor bike conditions; bike lanes in poor shape; speeding; path ends at Packers ramp and should condinue west</t>
  </si>
  <si>
    <t>Add bike lanes Everett to Packers, add buffers Everett to Sherman, Continental Crosswalks at Packers</t>
  </si>
  <si>
    <t>Aberg Ave - Packers Ave to E Washington Ave</t>
  </si>
  <si>
    <t>Request to reduce speed limit to 35; consider changing the yield sign for WB traffic turning onto Shopko to a stop sign</t>
  </si>
  <si>
    <t>Continental Crosswalks, reduce SL east of Shopko to Packers to 35 mph</t>
  </si>
  <si>
    <t>Monroe St at Grant St</t>
  </si>
  <si>
    <t>Pedestrian safety crossing Monroe</t>
  </si>
  <si>
    <t>Continental crosswalks at N and S crosswalks, NTOR for NB Grant</t>
  </si>
  <si>
    <t>Lakeland Ave at Hudson Ave</t>
  </si>
  <si>
    <t>Improve intersection &amp; provide space for people walking</t>
  </si>
  <si>
    <t>Add flex posts to improve walking safety around mound</t>
  </si>
  <si>
    <t>Monroe St at Terry Pl/West Lawn Ave</t>
  </si>
  <si>
    <t>Pedestrian crossing safety</t>
  </si>
  <si>
    <t xml:space="preserve"> RRFB &amp; Continental Crosswalk</t>
  </si>
  <si>
    <t>Buckeye Rd at Davies St</t>
  </si>
  <si>
    <t>Vehicles not yielding to path crossing; drivers passing stopped vehicles on the right; adjacent to school</t>
  </si>
  <si>
    <t>RRFB</t>
  </si>
  <si>
    <t>Northport Dr &amp; Kennedy Rd</t>
  </si>
  <si>
    <t>Injury crash history</t>
  </si>
  <si>
    <t>Continental Crosswalks, APS Signals (10 buttons), Video detection for rest-in-red operations</t>
  </si>
  <si>
    <t>E Wilson St &amp; S Baldwin St intersection</t>
  </si>
  <si>
    <t>Crossing safety for bicyclists and pedestrians on Wilson bike boulevard</t>
  </si>
  <si>
    <t>Refuge Islands on Baldwin St</t>
  </si>
  <si>
    <t>Hayes Rd</t>
  </si>
  <si>
    <t>Speeding</t>
  </si>
  <si>
    <t>Reduce posted speed limit from 30 mph to 25 mph; Install DFB (speed board)</t>
  </si>
  <si>
    <t>Dayton Street at Carroll Street</t>
  </si>
  <si>
    <t>Crossing safety</t>
  </si>
  <si>
    <t>Elderberry Road - 9800 block</t>
  </si>
  <si>
    <t>Sidewalk Gap</t>
  </si>
  <si>
    <t>Fill sidewalk gap (90'), add ped crossing</t>
  </si>
  <si>
    <t>E Wilson St &amp; S Dickinson St intersection</t>
  </si>
  <si>
    <t>poor visibility for bicyclists due to vehicles parked on Dickinson St too close to E Wilson St</t>
  </si>
  <si>
    <t>Refuge Islands and convert to AWS</t>
  </si>
  <si>
    <t>Lincoln Elementary - Sequoia, Hackberry</t>
  </si>
  <si>
    <t>Yes</t>
  </si>
  <si>
    <t>Midblock crossings, cars park too close to intersection, parking in no parking areas</t>
  </si>
  <si>
    <t>Potential Future Project</t>
  </si>
  <si>
    <t>Construct Bumpouts on Sequoia at Hackberry on SW corner as people park too close, impacting visibility, Construct new midblock crosswalk on Hackberry to direct people to the door</t>
  </si>
  <si>
    <t>Olin Ave at Gilson St</t>
  </si>
  <si>
    <t>Ped crossing safety of both Olin and Gilson</t>
  </si>
  <si>
    <t>Highland Ave at Kendall Ave</t>
  </si>
  <si>
    <t>Improved bike crossing; pedestrian crossing safety</t>
  </si>
  <si>
    <t>E Johnson St at N 7th St</t>
  </si>
  <si>
    <t>Pedestrian safety, drivers do not yield, Crossing Guard location, request forRRFB</t>
  </si>
  <si>
    <t>Gorham St at N Brearly St</t>
  </si>
  <si>
    <t>Request forRRFB</t>
  </si>
  <si>
    <t>RRFB, move crosswalk to other side?</t>
  </si>
  <si>
    <t>Old Sauk at Ozark / Cooper Lane Bike Path</t>
  </si>
  <si>
    <t>Safety for pedestrians crossing Old Sauk; bus stop accessibility; no accessible crossing of Cooper Lane Path to sidewalk; Requesting crosswalk/ramp</t>
  </si>
  <si>
    <t>RRFB, Continental Crosswalk, curb ramp, Island, 80' Sidewalk to new bus pad</t>
  </si>
  <si>
    <t>Lakeside St at Gilson St</t>
  </si>
  <si>
    <t>Ped/bike crossing safety</t>
  </si>
  <si>
    <t>N Park St at Spring St</t>
  </si>
  <si>
    <t>Pedestrican crossing safety; request for RRFB</t>
  </si>
  <si>
    <t>Whitney Way at Marathon Dr</t>
  </si>
  <si>
    <t>Pedestrian crossing safety, speeding; Request for RRFB</t>
  </si>
  <si>
    <t>RRFB (overhead)</t>
  </si>
  <si>
    <t>Broom St &amp; Mifflin St</t>
  </si>
  <si>
    <t>Shadow Ridge Trl</t>
  </si>
  <si>
    <t>Speeding; Walking route to Pope Farm; crossing guard at Schewe at Shadow Ridge</t>
  </si>
  <si>
    <t>Mohawk Dr</t>
  </si>
  <si>
    <t>Pedestrian safety; no sidewalk, speeding</t>
  </si>
  <si>
    <t>Frederick Lane</t>
  </si>
  <si>
    <t xml:space="preserve">Pedestrian safety; Sidewalk gap on school bus route on street with many children; no marked crossing at Tokay or median islands; need to walk to bus stop </t>
  </si>
  <si>
    <t>Schenk St &amp; Tulane Ave</t>
  </si>
  <si>
    <t>Pedestrian crossing issues</t>
  </si>
  <si>
    <t>Seminole Hwy at Arboretum</t>
  </si>
  <si>
    <t>10, 14</t>
  </si>
  <si>
    <t>Pedestrian crossing safety; no sidewalk on Arboretum side of street; no crosswalks at Arboretum; can be difficult for bikes to turn left into/out of Arb; speeds of drivers coming down hill</t>
  </si>
  <si>
    <t>Packers Ave at Schlimgen Ave</t>
  </si>
  <si>
    <t>Pedestrian crossing is very challenging; drivers do not stop for RRFB; Isthmus Montessouri students have nearly been hit</t>
  </si>
  <si>
    <t>Interim: Advance flashers for RRFB
Permanent: Full signal</t>
  </si>
  <si>
    <t>Gammon Rd/Stonefield/Longmeadow</t>
  </si>
  <si>
    <t>Unsafe pedestrian crossing, no yielding to pedestrians</t>
  </si>
  <si>
    <t>RRFB, Island, Continental Crosswalk</t>
  </si>
  <si>
    <t>Acewood Blvd - near Hermsmeier Ln</t>
  </si>
  <si>
    <t>Speeding, safety, pedestriain crossing</t>
  </si>
  <si>
    <t>Bike lanes from Hermsmeier to Leo</t>
  </si>
  <si>
    <t xml:space="preserve">Maple Grove Dr at Westin Dr &amp; E Pass </t>
  </si>
  <si>
    <t>Pedestrian Safety; intersection of two bike routes</t>
  </si>
  <si>
    <t>Cottage Grove Rd at Gemini Dr</t>
  </si>
  <si>
    <t>3, 16</t>
  </si>
  <si>
    <t>Difficult to cross for pedestrians</t>
  </si>
  <si>
    <t>Vel Phillips Memorial High School driveway on Mineral Point Rd</t>
  </si>
  <si>
    <t>Difficult pedestrian crossing</t>
  </si>
  <si>
    <t>RRFB, Continental Crosswalk, curb ramps</t>
  </si>
  <si>
    <t>Mineral Point Rd at Nautilus Dr</t>
  </si>
  <si>
    <t>RRFB &amp; Continental Crosswalk</t>
  </si>
  <si>
    <t>E Johnson St at N 5th St</t>
  </si>
  <si>
    <t>Speeding; difficult to cross street</t>
  </si>
  <si>
    <t>Bumpouts, Continental Crosswalks</t>
  </si>
  <si>
    <t>N High Point - Swim Club to Middleton</t>
  </si>
  <si>
    <t>No marked bike lanes, speeding, cars driving in parking area; drivers don't stop at Brule stop sign which makes it difficult to walk</t>
  </si>
  <si>
    <t>Road Diet &amp; Bike Lanes</t>
  </si>
  <si>
    <t>E Washington Ave at Oak St</t>
  </si>
  <si>
    <t>15, 12</t>
  </si>
  <si>
    <t>Overall safety; most crashes involve teen drivers or 65+ drivers; some crossing on Oak, some turning from E Washington onto Oak</t>
  </si>
  <si>
    <t>Close median and crosswalk improvements</t>
  </si>
  <si>
    <t>Regent St at Prospect St</t>
  </si>
  <si>
    <t>Difficult ped crossings</t>
  </si>
  <si>
    <t>Nob Hill Rd</t>
  </si>
  <si>
    <t>No ped/bike facility; connection to new elementary school and to Capital City Path</t>
  </si>
  <si>
    <t>buffered bike lanes from cap city trail to W. Badger Rd</t>
  </si>
  <si>
    <t>Monroe St at Western Ave</t>
  </si>
  <si>
    <t>Monroe St at Sprague St</t>
  </si>
  <si>
    <t>Fahrenbrook Ct at N Park St</t>
  </si>
  <si>
    <t>Missing curb ramp on NW corner, lack of crosswalk markings or ped crossing signage</t>
  </si>
  <si>
    <t>Install curb ramp on NW corner, install continental crosswalk</t>
  </si>
  <si>
    <t>Cottage Grove Rd at Claire St/YMCA</t>
  </si>
  <si>
    <t>Pedestrian safety; crossing improvement</t>
  </si>
  <si>
    <t>South High Point Rd at New Washburn Way</t>
  </si>
  <si>
    <t>20, 1</t>
  </si>
  <si>
    <t>RRFB, pedestrian Ramps, Continental Crosswalk</t>
  </si>
  <si>
    <t>Manchester Rd near Westin Dr</t>
  </si>
  <si>
    <t>Speeding, Pedestrian Safety</t>
  </si>
  <si>
    <t>Continental Crosswalks, Review for All way stop</t>
  </si>
  <si>
    <t>Gammon Rd at Harvest Hill Rd</t>
  </si>
  <si>
    <t>Pedestrian crossing improvements</t>
  </si>
  <si>
    <t xml:space="preserve">Watts Rd at Plaza </t>
  </si>
  <si>
    <t>South High Point at Stratton Way</t>
  </si>
  <si>
    <t>Midvale Blvd at Cherokee Dr</t>
  </si>
  <si>
    <t>S Blount St (Cap City Path to E. Mifflin)</t>
  </si>
  <si>
    <t>Improve cross-isthmus bike access</t>
  </si>
  <si>
    <t>Sharrows on Blount St</t>
  </si>
  <si>
    <t>Fair Oaks at Ivy</t>
  </si>
  <si>
    <t>Improve ped/bike crossing</t>
  </si>
  <si>
    <t>RRFB (already there)</t>
  </si>
  <si>
    <t>S High Point Rd and Twinflower Dr</t>
  </si>
  <si>
    <t>Pedestrian safety; need for crosswalk</t>
  </si>
  <si>
    <t>Monroe St at Woodrow St</t>
  </si>
  <si>
    <t>Commercial Ave at McCormick Ave</t>
  </si>
  <si>
    <t>Dog Park is not accessible due to lack of sidewalk and curb cuts. Resident unable to go to park on her mobility scooter.</t>
  </si>
  <si>
    <t>Construct Curb Ramp Access to Dog Park</t>
  </si>
  <si>
    <t>Lien Rd at Eagan Rd</t>
  </si>
  <si>
    <t>Continental Crosswalks, Signal improvements?</t>
  </si>
  <si>
    <t>Hoepker Rd (Rattman to Hwy 51)</t>
  </si>
  <si>
    <t>speeding; crashes at Rattman &amp; at Hwy 51 intersections; no ped/bike facilities</t>
  </si>
  <si>
    <t>Reduce Speed Limit</t>
  </si>
  <si>
    <t>Vondron Rd - Buckeye to Pflaum</t>
  </si>
  <si>
    <t>Bike gap, sidewalk gap on west side (Pflaum to Thompson)</t>
  </si>
  <si>
    <t>Install Bike lanes</t>
  </si>
  <si>
    <t>Prairie Rd at Monticello/Pilgrim</t>
  </si>
  <si>
    <t>20, 10</t>
  </si>
  <si>
    <t>Speeding, ignoring stop signs,  loud cars; walk route for Huegel Elem</t>
  </si>
  <si>
    <t>Continenetal Crosswalks at all legs of intersection.  Install advanced warning stop sign.</t>
  </si>
  <si>
    <t>Old Sauk Rd (Gammon to Crestwood Elementary)</t>
  </si>
  <si>
    <t>Children walking to school have to walk back to Gammon Rd to get crosswalk as there are no marked crosswalks between Gammon and Crestwood Elementary; some curb ramp additions needed</t>
  </si>
  <si>
    <t>Sidewalk Gap, Impove crossing across Old Sauk</t>
  </si>
  <si>
    <t>Monona Dr at Winnequah</t>
  </si>
  <si>
    <t>Difficult for pedestrians to cross. Request forRRFB</t>
  </si>
  <si>
    <t>Mineau Pkwy &amp; Mineral Point Rd</t>
  </si>
  <si>
    <t>Speeding; lots of kids in neighborhood and not safe to cross street; crosswalk not marked.</t>
  </si>
  <si>
    <t xml:space="preserve"> RRFB</t>
  </si>
  <si>
    <t>Glenway St at Cross St</t>
  </si>
  <si>
    <t>Nelson Rd at Morgan Way</t>
  </si>
  <si>
    <t>RRFB, Construct Continental Crosswalk, curb ramps, &amp; sidewalk in median</t>
  </si>
  <si>
    <t>Rusk Ave</t>
  </si>
  <si>
    <t>Speeding; safety for people walking/biking; ped/bike connection to proposed path from N Rusk/Nygaard to Beltline overpass</t>
  </si>
  <si>
    <t>Darbo Dr from Path to Park</t>
  </si>
  <si>
    <t>Bike Blvd from path to park; ped crossing safety</t>
  </si>
  <si>
    <t xml:space="preserve">  RRFB</t>
  </si>
  <si>
    <t>Meadowlark Dr - Heritage Heights Park</t>
  </si>
  <si>
    <t>Speeding, safety for people walking/biking to park</t>
  </si>
  <si>
    <t>Construct Bumpouts, RRFB &amp; Continental Crosswalk</t>
  </si>
  <si>
    <t>Langdon St at Wisconsin Ave</t>
  </si>
  <si>
    <t>Drivers do not stop at stop sign or yield to pedestrians</t>
  </si>
  <si>
    <t>Overhead Stop Signs</t>
  </si>
  <si>
    <t>N Breese Ter at ped walkway north of 234 Bresse</t>
  </si>
  <si>
    <t>Speeding and pedestrian crossing</t>
  </si>
  <si>
    <t>Construct New Midblock Crosswalk &amp; bumpouts</t>
  </si>
  <si>
    <t>Milwaukee St - Fair Oaks to E Washington Ave</t>
  </si>
  <si>
    <t>Gap in bike network; pedestrian crossing safety</t>
  </si>
  <si>
    <t>continental crosswalks &amp; Green Bike Markings</t>
  </si>
  <si>
    <t>Tokay Blvd (Segoe to Glen)</t>
  </si>
  <si>
    <t>11, 19</t>
  </si>
  <si>
    <t>Speeding; bike route but no bike accomodations</t>
  </si>
  <si>
    <t>Buffered bike lanes to match west of Segoe</t>
  </si>
  <si>
    <t>E Mifflin near East High</t>
  </si>
  <si>
    <t>Speeding; ped safety; ped crash at intersection of N 6th St</t>
  </si>
  <si>
    <t>Speed humps</t>
  </si>
  <si>
    <t>Maple St at Atwood/Fair Oaks</t>
  </si>
  <si>
    <t>Some confusion with drivers that this is one-way street; request for all time no turn on red (not just time specific; Improve school zone safety; aggressive driving, speeding, lack of school zone awareness</t>
  </si>
  <si>
    <t>No turn on red signs</t>
  </si>
  <si>
    <t>Acewood Blvd - 100 block</t>
  </si>
  <si>
    <t>Speeding; bike connection; multiple complaints about speed</t>
  </si>
  <si>
    <t>Speed Feedback Signs (DFB)</t>
  </si>
  <si>
    <t>Fordem Ave at Lakewood Gardens</t>
  </si>
  <si>
    <t>Sidewalk gap</t>
  </si>
  <si>
    <t>Forward Drive</t>
  </si>
  <si>
    <t>Speeding, concerns about ES traffic and little league traffic</t>
  </si>
  <si>
    <t>Install island and midblock ped crossing at Little League</t>
  </si>
  <si>
    <t>Junction Rd at Pick'n Save</t>
  </si>
  <si>
    <t xml:space="preserve">Pedestrian crossing improvements; very challenging to cross at this location due to turning drivers &amp; speeds on Junction Rd </t>
  </si>
  <si>
    <t>Median nose for pedestrian refuge island, RRFB</t>
  </si>
  <si>
    <t>E Buckeye Rd - 4500 block</t>
  </si>
  <si>
    <t>Speeding, Capitol City Path crossing</t>
  </si>
  <si>
    <t>Rosa Rd at Stephens Elementary</t>
  </si>
  <si>
    <t>Dennett at Hargrove/Ogden</t>
  </si>
  <si>
    <t>Pedestrian crossing safety near school; difficult intersection</t>
  </si>
  <si>
    <t>RRFB, Bumpouts</t>
  </si>
  <si>
    <t>Sherman Ave and Tennyson Ln</t>
  </si>
  <si>
    <t xml:space="preserve">RRFB </t>
  </si>
  <si>
    <t>Williamson St at Few St</t>
  </si>
  <si>
    <t xml:space="preserve">Tree Ln </t>
  </si>
  <si>
    <t>Speeding especially later at night; bike route; concerns that crashes at Randolph unreported; pedestrian safety; walk/bike route to school</t>
  </si>
  <si>
    <t>DFB</t>
  </si>
  <si>
    <t>Post Rd near Leopold Way</t>
  </si>
  <si>
    <t>speeding</t>
  </si>
  <si>
    <t>E Wilson St Bike Boulevard</t>
  </si>
  <si>
    <t>Speeding, Bike Safety on Bike Boulevard; Safety on the bike boulevard as drivers speed. Near skate park and area with lots of non-motorized activity</t>
  </si>
  <si>
    <t>Grandview Blvd</t>
  </si>
  <si>
    <t>Speeding; Gap in bike network; slow traffic; route to Cannonball, Leopold Elem, Park</t>
  </si>
  <si>
    <t>Red Tail Dr</t>
  </si>
  <si>
    <t>Volume and speed with cut through traffic; safety for people walking/biking</t>
  </si>
  <si>
    <t>Bumpouts at T intersections</t>
  </si>
  <si>
    <t>Cottage Grove Rd at Atlas/Lumbermans Tr</t>
  </si>
  <si>
    <t>Whitney Way and Kronke Dr</t>
  </si>
  <si>
    <t>Pedestrian crossing safety, speeding on Whitney and Kronke</t>
  </si>
  <si>
    <t>Islands, Continental Crosswalks</t>
  </si>
  <si>
    <t>North at Hoard</t>
  </si>
  <si>
    <t>Tokay Blvd at S Midvale Blvd</t>
  </si>
  <si>
    <t xml:space="preserve">lane confusion.  Some drivers drive as two lanes, some as one. </t>
  </si>
  <si>
    <t>Lane designation markings</t>
  </si>
  <si>
    <t>2700-3100 block of Muir Field Road</t>
  </si>
  <si>
    <t>Traffic Calming</t>
  </si>
  <si>
    <t>Traffic Islands</t>
  </si>
  <si>
    <t>Atwood/Dunning Crossing</t>
  </si>
  <si>
    <t>Request to create more space for people waiting to cross on the Capital City Path; person was hit by another bicyclist while stopped to wait for light</t>
  </si>
  <si>
    <t>Widen path near crossing creating more space for bikes and pedestrians to wait.</t>
  </si>
  <si>
    <t>Marquette/Hermina/Oak</t>
  </si>
  <si>
    <t>Speeding; bike/ped safety</t>
  </si>
  <si>
    <t>Odana Rd at HyVee Driveway</t>
  </si>
  <si>
    <t>Very dangerous location - request for better signage, make a no-left intersection, prohibit left's from driveway or close driveway, drivers rarely stop at Segoe St sign. Complicated intersection and difficult driveway exit during peak hours</t>
  </si>
  <si>
    <t>Extend Median to close EB LT into parking lot</t>
  </si>
  <si>
    <t>Tennyson Ln at Spenser Ln</t>
  </si>
  <si>
    <t>Monroe St at S Breese Ter</t>
  </si>
  <si>
    <t>RRFB &amp; Continental Crosswalks, bumpout?</t>
  </si>
  <si>
    <t>Manchester and McKee</t>
  </si>
  <si>
    <t>Left turns not yielding to pedestrians</t>
  </si>
  <si>
    <t>markings for protected left turn for EB McKee</t>
  </si>
  <si>
    <t>Old Sauk at Everglade</t>
  </si>
  <si>
    <t>RRFB, Construct Bumpout</t>
  </si>
  <si>
    <t>E Mifflin at N Butler</t>
  </si>
  <si>
    <t>Vehicle crashed and went onto sidewalk nearly hitting pedestrian; visibility seems poor for crossing</t>
  </si>
  <si>
    <t>Construct Bumpouts on Mifflin</t>
  </si>
  <si>
    <t>E Gorham St at N Livingston St</t>
  </si>
  <si>
    <t>Crossing Safety</t>
  </si>
  <si>
    <t>South Point Rd north of Tawny Acorn</t>
  </si>
  <si>
    <t>Monroe St at Pickford St</t>
  </si>
  <si>
    <t>CTH T (Commerical Ave) &amp; Sprecher Rd/Reiner Rd</t>
  </si>
  <si>
    <t>Request for protected left turn signal for CTH T</t>
  </si>
  <si>
    <t>Add 5-section heads and protected left turn signal for CTH T</t>
  </si>
  <si>
    <t>N Walbridge Ave and Witwer Rd</t>
  </si>
  <si>
    <t>Speeding, safety of a mostly older community</t>
  </si>
  <si>
    <t>E Badger Rd</t>
  </si>
  <si>
    <t>New Elementary School added 500+ students; curb ramp at Nob Hill Rd &amp; marked crosswalk, traffic calming, sidewalk gap Nob Hill to Badger Lane; concerns over speeds of drivers</t>
  </si>
  <si>
    <t>Construct Curb ramps at Badger/Nob Hill, Reduce speed limit reductions on Nob Hill approaching E Badger (currently 30 mph), Sidewalk gap to Badger Ln</t>
  </si>
  <si>
    <t>Onyx Ln near Kingston Onyx Park</t>
  </si>
  <si>
    <t>Pedestrian crossing safety; Speeding</t>
  </si>
  <si>
    <t>Camden Rd - 4700, 4500, &amp; 4800 blocks</t>
  </si>
  <si>
    <t>Speeding, 1 block sidewalk gap</t>
  </si>
  <si>
    <t>Sidewalk &amp; Speed Humps</t>
  </si>
  <si>
    <t>S Segoe Rd and Mineral Point Rd</t>
  </si>
  <si>
    <t>Cars crowd bike lane; delineators along bike lane could help; bike boxes could help with NTOR noncompliance</t>
  </si>
  <si>
    <t>Protected intersection</t>
  </si>
  <si>
    <t>Capital City Trail at Winnebago St</t>
  </si>
  <si>
    <t>Bike Crossing Safety</t>
  </si>
  <si>
    <t>Green Bike markings</t>
  </si>
  <si>
    <t>Erin St (W Shore to Mills)</t>
  </si>
  <si>
    <t>Bike route safety</t>
  </si>
  <si>
    <t>Sharrow markings</t>
  </si>
  <si>
    <t>Reindahl Park Bike Path at E Wash/Lien Rd</t>
  </si>
  <si>
    <t>No connection to bike path</t>
  </si>
  <si>
    <t>Install path connection to E Washington sidewalk</t>
  </si>
  <si>
    <t>Redan Dr near Olson Elem</t>
  </si>
  <si>
    <t>Speeding concerns; safety of pedestrians</t>
  </si>
  <si>
    <t>Bumpouts</t>
  </si>
  <si>
    <t>Packers Ave - Darwin to Government</t>
  </si>
  <si>
    <t>Lack of sidewalk on east side of Packers</t>
  </si>
  <si>
    <t>Fill Sidewalk Gap</t>
  </si>
  <si>
    <t>Carpenter Street - E Washington to path</t>
  </si>
  <si>
    <t>McKenna (Elver to Raymond)</t>
  </si>
  <si>
    <t>Continuation of widened sidewalk/path to provide All Ages Ability route to/from Elver &amp; Greentree Paths</t>
  </si>
  <si>
    <t>Construct Widened sidewalk</t>
  </si>
  <si>
    <t>W Lakeside St at Rowell St</t>
  </si>
  <si>
    <t>Difficult for children to cross to get to beach and when go to school outside of Crossing Guard time</t>
  </si>
  <si>
    <t>Garrison Street</t>
  </si>
  <si>
    <t>speeding and cut-through</t>
  </si>
  <si>
    <t>South High Point - McKee to Raymond</t>
  </si>
  <si>
    <t>Requesting traffic calming</t>
  </si>
  <si>
    <t>Hilltop Dr &amp; Ames St</t>
  </si>
  <si>
    <t>Pedestrian Gaps in sidewalk</t>
  </si>
  <si>
    <t>speed humps</t>
  </si>
  <si>
    <t>Hillview Terrace at Segoe Rd</t>
  </si>
  <si>
    <t>Pedestrian safety; sidewalk gap approaching Segoe</t>
  </si>
  <si>
    <t xml:space="preserve">Hilltop Dr  </t>
  </si>
  <si>
    <t>Pedestrian safety; gap in sidewalks</t>
  </si>
  <si>
    <t>Portage Rd &amp; E Washington Ave</t>
  </si>
  <si>
    <t>Overall Traffic Safety</t>
  </si>
  <si>
    <t>left turn arrow for Thierer/Portage side streets</t>
  </si>
  <si>
    <t>Anhalt/Hollow Ridge Intersection, near Whitetail Ridge Park</t>
  </si>
  <si>
    <t>Overall safety but esp pedestrians; One of the highest concern "No Control" intersections on HIN</t>
  </si>
  <si>
    <t>Speed humps on Anhalt</t>
  </si>
  <si>
    <t>Tocora Ln</t>
  </si>
  <si>
    <t>Femrite Dr</t>
  </si>
  <si>
    <t>Ped Safety - Gap in sidewalk</t>
  </si>
  <si>
    <t>Silverton Tr - 3100 block</t>
  </si>
  <si>
    <t>Owl Creek Dr near Horned Owl</t>
  </si>
  <si>
    <t xml:space="preserve">Speeding concerns </t>
  </si>
  <si>
    <t>Chapel Hill Rd - 900 block</t>
  </si>
  <si>
    <t>Speeding, neighborhood bike connection to Chapel Hills Park path</t>
  </si>
  <si>
    <t>Speed Humps, Green Crossing at path</t>
  </si>
  <si>
    <t>Cosgrove Drive</t>
  </si>
  <si>
    <t>Shale Dr - Blackstone Cir to Mica</t>
  </si>
  <si>
    <t>Winter Frost Pl - Lost Pine to Moonlight</t>
  </si>
  <si>
    <t>Woodstone Drive</t>
  </si>
  <si>
    <t>Requesting speed bumps</t>
  </si>
  <si>
    <t>Whenona Dr at Warwick Way</t>
  </si>
  <si>
    <t>speed humps at path crossing</t>
  </si>
  <si>
    <t>Catalina Pkwy near Eagle Cave Dr</t>
  </si>
  <si>
    <t>speed humps, or other</t>
  </si>
  <si>
    <t>Commercial Ave - east of 51</t>
  </si>
  <si>
    <t xml:space="preserve">No bike lanes east of Walsh (bike lanes have since been added); gaps in sidewalk network; eventually will intersect with Autumn Ridge Path at Ziegler </t>
  </si>
  <si>
    <t>Manley St - 1800 block</t>
  </si>
  <si>
    <t xml:space="preserve">Speed humps  </t>
  </si>
  <si>
    <t>Cimarron Tr - 2900 block</t>
  </si>
  <si>
    <t>Chester Drive &amp; Jason Place</t>
  </si>
  <si>
    <t>traffic calming, speed bumps</t>
  </si>
  <si>
    <t>Snowmist Trail</t>
  </si>
  <si>
    <t>Tucson Trail - 3100 block</t>
  </si>
  <si>
    <t>Toban Dr</t>
  </si>
  <si>
    <t>Speeding,  sidewalk gaps near Mendota Elementary</t>
  </si>
  <si>
    <t>Silverstone Ln - 9400 block</t>
  </si>
  <si>
    <t>Maple Grove Dr &amp; Prairie Rd</t>
  </si>
  <si>
    <t>Request for all-way stop due to speeding &amp; traffic volume on Maple Grove Dr near park; Speeding along Maple Grove Dr.  Hard to back out of driveway at times.</t>
  </si>
  <si>
    <t>Curb bulbs, additional crosswalk, additional ramp</t>
  </si>
  <si>
    <t>Swanton Rd, Thompson to Milwaukee</t>
  </si>
  <si>
    <t>Speeding, reckless driving</t>
  </si>
  <si>
    <t>Piping Rock Rd near Sunridge Park</t>
  </si>
  <si>
    <t xml:space="preserve">Speeding cocerns near park; bike crash on Piping Rock Rd was failure to stop </t>
  </si>
  <si>
    <t>Seminole Hwy at W Beltline Frontage Rd S</t>
  </si>
  <si>
    <t>Signal improvements?</t>
  </si>
  <si>
    <t>Fish Hatchery Rd and Greenway Cross</t>
  </si>
  <si>
    <t>Rear End Crashes</t>
  </si>
  <si>
    <t>McKenna Blvd near youth center</t>
  </si>
  <si>
    <t>Pedestrian safety; neighborhood street but 4 lanes; change feel of street</t>
  </si>
  <si>
    <t>N Mills St at SW Path</t>
  </si>
  <si>
    <t>motor vehicle speed</t>
  </si>
  <si>
    <t>remove centerline</t>
  </si>
  <si>
    <t>Junction Road - 600 block</t>
  </si>
  <si>
    <t>pedestrian crossing</t>
  </si>
  <si>
    <t>Randall and Vilas</t>
  </si>
  <si>
    <t>Traffic Circle needs to be rebuilt to accomodate buses</t>
  </si>
  <si>
    <t xml:space="preserve">N Sherman Ave </t>
  </si>
  <si>
    <t>12, 18</t>
  </si>
  <si>
    <t>Bike crash was driver failure to yield to bike in crosswalk when turning right from Northport to N Sherman; concerns at Delaware</t>
  </si>
  <si>
    <t>Milwaukee at Wittwer</t>
  </si>
  <si>
    <t>Request for RRFB, ped crossing improvements; Injury Crash History</t>
  </si>
  <si>
    <t>Mineral Point Rd at Westmorland Blvd</t>
  </si>
  <si>
    <t>Pedestrian crossing safety as even the presence of the police station doesn't encourage people to yield or drive the speed limit; no sidewalk on Westmorland to the south</t>
  </si>
  <si>
    <t>E Washington Ave at Brearly St</t>
  </si>
  <si>
    <t>One car yielded but another car didn't, car speeding, happened at night after event at Breese Stevens Field</t>
  </si>
  <si>
    <t>S Midvale Blvd at Yuma Dr</t>
  </si>
  <si>
    <t>Injury crash history; left turning drivers from Midvale don't look for peds (students) crossing Yuma</t>
  </si>
  <si>
    <t>N. Thompson between Swanton and Milwuakee</t>
  </si>
  <si>
    <t>Speeding, wants speeds bumps</t>
  </si>
  <si>
    <t>Seminole Hwy</t>
  </si>
  <si>
    <t>Request for 20 mph SL, bike route, safety concerns</t>
  </si>
  <si>
    <t>Mineral Point Rd between Segoe and Midvale Blvd</t>
  </si>
  <si>
    <t>Speeding; request for a driver speed feedback board</t>
  </si>
  <si>
    <t>Westport Rd - 4300 block</t>
  </si>
  <si>
    <t>Speeding; no sidewalk/unimproved road, westport bike connection to north</t>
  </si>
  <si>
    <t>Rural to urban (wait for reconstruction)</t>
  </si>
  <si>
    <t>Blackhawk - Owen - Gately Terr</t>
  </si>
  <si>
    <t>(5)9, 11</t>
  </si>
  <si>
    <t xml:space="preserve">Consideration of improvements to create Bike Blvd to create north/south connection </t>
  </si>
  <si>
    <t>Ash St - Regent to Chamberlin</t>
  </si>
  <si>
    <t>Van Hise Ave and Elm St</t>
  </si>
  <si>
    <t>Bluff St</t>
  </si>
  <si>
    <t>Speeding makes it unsafe for walking, biking. Need traffic calming and delineation for the bike lanes; prefer a yield street over current wide street, narrow street entry to slow cars entering street</t>
  </si>
  <si>
    <t>E Mifflin St at N Baldwin St</t>
  </si>
  <si>
    <t>Maple Grove / Manchester / Muir Field</t>
  </si>
  <si>
    <t>Needs improved bike detection, bike turn boxes to improve bike safety</t>
  </si>
  <si>
    <t>Gilbert Rd - Entire Length</t>
  </si>
  <si>
    <t>Bike gap/alternative to Whitney, pedestrian crossing safety, speeding; no sidewalk on 1100 block; request forRRFB to serve Elementary Sch at Raymond/Gilbert; request for stop signs, speed humps</t>
  </si>
  <si>
    <t>Barton Rd</t>
  </si>
  <si>
    <t>Gap in sidewalk network; route for children walking/biking to Orchard Ridge &amp; Lucy Lincoln Hiestand Park path system</t>
  </si>
  <si>
    <t>Mohican Pass</t>
  </si>
  <si>
    <t>Speeding on Mohican Pass.  No sidewalks on Pontiac Trail (adjacent street) for pedestirans or bikes to reach southwest bike path.</t>
  </si>
  <si>
    <t>Odana Rd -Midvale to Monroe</t>
  </si>
  <si>
    <t xml:space="preserve">Speeding, pedestrian crossing (including Parman, Dearhold, Gately Terr) </t>
  </si>
  <si>
    <t>Midvale Blvd at Midvale Elem</t>
  </si>
  <si>
    <t>Driver lost control went onto sidewalk; speeding, reckless driving noted by MPD TEST officer</t>
  </si>
  <si>
    <t>Olin Ave at Goodman Park &amp; Pool crossing</t>
  </si>
  <si>
    <t>Speeding, crashes are at Park St intersection; request for flashing beacon/crosswalk improvement at Gilson; near miss in early May 2023 with first person of group who entered crosswalk</t>
  </si>
  <si>
    <t>Post from Todd to Churchill</t>
  </si>
  <si>
    <t>Visibility of crosswalk</t>
  </si>
  <si>
    <t xml:space="preserve">Rosemary Ave - near Worthington Park </t>
  </si>
  <si>
    <t>Speeding; small sidewalk gap</t>
  </si>
  <si>
    <t>Spaanem Ave - Ruth to Linda Vista</t>
  </si>
  <si>
    <t>Speeding; no sidewalk (Near LaFollette/Sennett)</t>
  </si>
  <si>
    <t>Fair Oaks - Capital City Path Crosing</t>
  </si>
  <si>
    <t>Safety crossing Fair Oaks; lack of drivers yielding</t>
  </si>
  <si>
    <t>N Marquette St at Darbo Dr</t>
  </si>
  <si>
    <t>E Buckeye Rd -Vondron area</t>
  </si>
  <si>
    <t>Speeding &amp; ped safety; cars passing on right in bike/parking lane</t>
  </si>
  <si>
    <t>High Crossing Blvd and Benjamin Dr</t>
  </si>
  <si>
    <t xml:space="preserve">Left turns at Intersection concern. No sidewalk on Benjamin nad one side on High Crossing. </t>
  </si>
  <si>
    <t>East Towne Blvd and Independence Ln</t>
  </si>
  <si>
    <t>MV not stopping at stop signs.</t>
  </si>
  <si>
    <t>N First St at E Mifflin/E Dayton</t>
  </si>
  <si>
    <t>12, 6</t>
  </si>
  <si>
    <t>Challenging for pedestrians/bikes to cross</t>
  </si>
  <si>
    <t>Cottage Grove Rd at Ellen Ave</t>
  </si>
  <si>
    <t>Pedestrian Crossing Safety; add crosswalk and new pedestrian ramps; bus stop location</t>
  </si>
  <si>
    <t>E Johnson St near Thornton St</t>
  </si>
  <si>
    <t>Pedestrian crosswalk needs improvement, request forRRFB</t>
  </si>
  <si>
    <t>Eagan Rd (E Towne Blvd to Lien Rd)</t>
  </si>
  <si>
    <t>Hammersley Road 5700-6700 blocks</t>
  </si>
  <si>
    <t>traffic calming</t>
  </si>
  <si>
    <t>Franklin St (Wilson to Gorham)</t>
  </si>
  <si>
    <t>2, 6</t>
  </si>
  <si>
    <t>2025 Reconstruction</t>
  </si>
  <si>
    <t>Vernon Ave - Martha to Topaz</t>
  </si>
  <si>
    <t>D'Onofrio Drive</t>
  </si>
  <si>
    <t>Requesting improved bike facility</t>
  </si>
  <si>
    <t>Bear Claw Way - near Mineral Point Rd</t>
  </si>
  <si>
    <t>Speeding including very fast driving late at night</t>
  </si>
  <si>
    <t>Segoe Rd - Regent to Odana</t>
  </si>
  <si>
    <t>Speeding; street too wide; convert buffered bike lanes to separated bike lanes</t>
  </si>
  <si>
    <t>Flip-flop parking and bike lanes and separate bike lanes with flex posts and/or pre-cast curbs</t>
  </si>
  <si>
    <t>S Segoe Rd just south of Regent St</t>
  </si>
  <si>
    <t>Improved ped crossings; protected bike lanes; concerns throughout corridor (specifically mentioned 100-200 block, Richland)</t>
  </si>
  <si>
    <t>Median island on Segoe</t>
  </si>
  <si>
    <t>Odana Rd - 4100 block</t>
  </si>
  <si>
    <t>Speeding; sidewalk gap between Anthony &amp; SW Path; near path crossing of Odana</t>
  </si>
  <si>
    <t>Aberg at Sherman</t>
  </si>
  <si>
    <t>Injury Crash history</t>
  </si>
  <si>
    <t>Aberg at Huxley</t>
  </si>
  <si>
    <t>Vilas Ave (Grant to W Washington)</t>
  </si>
  <si>
    <t>Commuters use this as a short cut and speeding makes it unsafe for the high number of people walking/biking; HIN is Mills to Park. Pedestrian crossing at Brooks is difficult with some drivers hurrying to/from signal but high pedestrian use.</t>
  </si>
  <si>
    <t>Olin Avenue</t>
  </si>
  <si>
    <t>Speeding, needs traffic calming</t>
  </si>
  <si>
    <t>Vilas Ave - Randall to Mills</t>
  </si>
  <si>
    <t>1200 block speeding concerns; bike crash was at Mills w/ MV on Vilas failing to yield; higher traffic volumes Mills - Park; serious injury at Randall intersection was skateboard unable to stop and crashing with MV on Randall</t>
  </si>
  <si>
    <t>Bram St - Beld to Fisher</t>
  </si>
  <si>
    <t>Speeding, safety for people biking along Bram to Quann Park Path</t>
  </si>
  <si>
    <t>Pike Dr</t>
  </si>
  <si>
    <t>Ped Safety (School Walk Route); Speeding</t>
  </si>
  <si>
    <t xml:space="preserve">Clover Lane </t>
  </si>
  <si>
    <t>Speeding; small sidewalk gap at Cottage Grove</t>
  </si>
  <si>
    <t>Woodvale Dr - 1500 block</t>
  </si>
  <si>
    <t>Speeding; no sidewalks/unimproved road, route to Elvehjem Elem</t>
  </si>
  <si>
    <t>University Ave at Craig Ave</t>
  </si>
  <si>
    <t>University Ave/Gorham St - State to Frances</t>
  </si>
  <si>
    <t>2, 4</t>
  </si>
  <si>
    <t>Bicyclists must ride near or even in drive lane due to parking and then when reach University feel like they get pushed into curb</t>
  </si>
  <si>
    <t>University Ave at N Randall Ave</t>
  </si>
  <si>
    <t>5, 8</t>
  </si>
  <si>
    <t>Milwaukee at Kurt Dr</t>
  </si>
  <si>
    <t>Speeding; difficult to cross Milwaukee street</t>
  </si>
  <si>
    <t>Parkside Dr (near 1500 block)</t>
  </si>
  <si>
    <t>Van Hise Ave - Ash to Grand; West High area</t>
  </si>
  <si>
    <t>Speeding; students walking to West High; bike parking on Van Hise side of West High</t>
  </si>
  <si>
    <t>Highland Ave at Chamberlain Ave</t>
  </si>
  <si>
    <t>Speeding on Highland:  pedestrian crossing safety; visibility of crosswalk due to parked cars</t>
  </si>
  <si>
    <t>Heather Crest</t>
  </si>
  <si>
    <t>Speeding; disregard for stop sign; parking change to 2 hour restriction has made it worse as the street is wide open; connection to Hilldale</t>
  </si>
  <si>
    <t>D'onofrio Dr and West Towne Way</t>
  </si>
  <si>
    <t>Pedestrian Crossing Donofrio Dr</t>
  </si>
  <si>
    <t>Crosswalks across Donofrio Dr - could check volumes on Donofrio to see if qualities as 3 pts for bike gap</t>
  </si>
  <si>
    <t>Dunns Marsh Terr</t>
  </si>
  <si>
    <t>Concerns over speeding near park</t>
  </si>
  <si>
    <t>Jenewein Rd &amp; Revivial Ridge</t>
  </si>
  <si>
    <t>Speeding, lighting, overall safety</t>
  </si>
  <si>
    <t>Whitney Way northbound at Science Dr</t>
  </si>
  <si>
    <t>northbound right turns are confusing; make it like southbound; drivers using bike lane as right turn lane</t>
  </si>
  <si>
    <t>Schlimgen Ave  near Sherman Middle/Shabazz City High</t>
  </si>
  <si>
    <t>Speeding; near Sherman Middle &amp; Shabazz City High on Ruskin/Schlimgen; this is also a bike connection</t>
  </si>
  <si>
    <t>Lexington at Jacobson (Hawthorne Elementary)</t>
  </si>
  <si>
    <t>Difficulty with yielding; safety for families walking to school; people blocking crosswalk</t>
  </si>
  <si>
    <t>Farwell Dr - Warner Park</t>
  </si>
  <si>
    <t>Gap in Sidewalk</t>
  </si>
  <si>
    <t>Adams at Grant</t>
  </si>
  <si>
    <t xml:space="preserve">Parked cars on Grant St make visibility difficult especially with the hill for drivers to pullout from intersection. </t>
  </si>
  <si>
    <t>Badger Lane</t>
  </si>
  <si>
    <t xml:space="preserve">Sidewalk gap on route to new elementary school; better connection from Holtzman Learning Center to school </t>
  </si>
  <si>
    <t>Atwood Ave at Evergreen/Jackson</t>
  </si>
  <si>
    <t xml:space="preserve">Pedestrian crossing safety </t>
  </si>
  <si>
    <t>South Ct</t>
  </si>
  <si>
    <t>One-way street that limits bike access as it doesn't have contraflow lane but provides direct connection to path</t>
  </si>
  <si>
    <t>Atwood at Garrison</t>
  </si>
  <si>
    <t xml:space="preserve">Difficult to cross  </t>
  </si>
  <si>
    <t>Wyalusing Dr by Dominion Park</t>
  </si>
  <si>
    <t>Speeding; request for speed humps or speed feedback signs</t>
  </si>
  <si>
    <t>American Parkway - Village Park Dr and Hoepker</t>
  </si>
  <si>
    <t>Yellowstone Dr - Blue Ridge to Offshore</t>
  </si>
  <si>
    <t>Speeding; bike connection; Muir Elem</t>
  </si>
  <si>
    <t>Yellowstone Dr &amp; Inner Dr</t>
  </si>
  <si>
    <t>Safety for children biking in area; needs a bike lane and marked crosswalk for park path, traffic calming approaching park path crossing</t>
  </si>
  <si>
    <t>Old Sauk at Old Middleton &amp; Rosa</t>
  </si>
  <si>
    <t>Drivers don't stop even when children present</t>
  </si>
  <si>
    <t>Cottage Grove Rd near McLean Dr</t>
  </si>
  <si>
    <t>16, 3</t>
  </si>
  <si>
    <t>Slow traffic</t>
  </si>
  <si>
    <t>Commonwealth Ave at SW Path</t>
  </si>
  <si>
    <t>5, 13</t>
  </si>
  <si>
    <t>Speeding; safety of people crossing</t>
  </si>
  <si>
    <t>RRFB; remove centerline</t>
  </si>
  <si>
    <t>S Few St - Wilson to Williamson</t>
  </si>
  <si>
    <t>Speeding; bike connection; Williamson at Few has rear end MV crashes</t>
  </si>
  <si>
    <t>Spaight St</t>
  </si>
  <si>
    <t>Speeding; bike crash at Few</t>
  </si>
  <si>
    <t>Ingersoll and Wilson</t>
  </si>
  <si>
    <t>Requesting all-way stop</t>
  </si>
  <si>
    <t>Gately at St. Clair</t>
  </si>
  <si>
    <t>Crosswalk</t>
  </si>
  <si>
    <t>Calypso Rd</t>
  </si>
  <si>
    <t>Sidewalk ends, speeding, need better pedestrian visibility; no sidewalk at Wyldewood (after Brentwood)</t>
  </si>
  <si>
    <t>Lakepoint Dr near Hoboken/Weber</t>
  </si>
  <si>
    <t>Speeding; safety of children going to neighborhood center</t>
  </si>
  <si>
    <t>Vondron Rd - near 2000 block</t>
  </si>
  <si>
    <t>Speeding concerns, lack of bike accomodations</t>
  </si>
  <si>
    <t>Eagan and East Towne</t>
  </si>
  <si>
    <t xml:space="preserve">Pedestrian crossing </t>
  </si>
  <si>
    <t>Woodward Dr - Marcy to Little Fleur</t>
  </si>
  <si>
    <t>Speeding; no sidewalk/unimproved rd</t>
  </si>
  <si>
    <t>Acewood Blvd - Martha to Cottage Grove</t>
  </si>
  <si>
    <t>Speeding / crashes</t>
  </si>
  <si>
    <t>Bassett St at Dayton St</t>
  </si>
  <si>
    <t>Flashing light seems to confuse driver; resident felt safer during construction when had all way stop</t>
  </si>
  <si>
    <t>N Baldwin St - Johnson to Sherman</t>
  </si>
  <si>
    <t>N High Point Rd at Wolf St</t>
  </si>
  <si>
    <t>Safety for pedestrians crossing High Point with increase in traffic volumes, speeds</t>
  </si>
  <si>
    <t>Flad Ave at Lewon (Orchard Ridge Elementary/St Maria Goretti School)</t>
  </si>
  <si>
    <t>Flad leads to Crossing Guard location at Orchard Ridge Elem; also St Maria Goretti School; No sidewalk north of Flad on Lewon (no sidewalk next to pool); Lewon north of Flad on HIN; single vehicle B crashes speed</t>
  </si>
  <si>
    <t>Mandan Cresent &amp; Tumalo, Manitou</t>
  </si>
  <si>
    <t>Speeding on Tumalo; pedestrian crossing safety at intersections; some sidewalk gaps</t>
  </si>
  <si>
    <t>Speeding, partially unimproved street, sidewalk gap on small section of improved section as well as a small gap on Quincy approaching Carpenter</t>
  </si>
  <si>
    <t>Roth St - Sherman to O'Neill</t>
  </si>
  <si>
    <t>Sidewalk Gap; Ped Safety in redeveloping area</t>
  </si>
  <si>
    <t>Sherman Ave and Sherman Ter</t>
  </si>
  <si>
    <t>Former bus stop, needs new curb ramp SW corner, restore terrace to grass</t>
  </si>
  <si>
    <t>Grant St from Drake to Monroe</t>
  </si>
  <si>
    <t xml:space="preserve">Improved bike facility; slow traffic. </t>
  </si>
  <si>
    <t>Vilas Ave (Edgewood to Grant)</t>
  </si>
  <si>
    <t>Increased traffic from Vilas Park Dr closure; speed concerns</t>
  </si>
  <si>
    <t>Richard St - Bradford to Cumberland</t>
  </si>
  <si>
    <t>Speeding; Whitehorse Middle &amp; Schenk Elem</t>
  </si>
  <si>
    <t>Levitan &amp; Autumn Lake Parkway</t>
  </si>
  <si>
    <t>Speeding, lack of yielding to pedestrians, stop sign running</t>
  </si>
  <si>
    <t>Eliot Ln - Thackery Rd to Tennyson Ln</t>
  </si>
  <si>
    <t>Speeding, walk route to Lakeview Elem</t>
  </si>
  <si>
    <t>Old Middleton Rd</t>
  </si>
  <si>
    <t xml:space="preserve">People using new buffered bike lane to pass </t>
  </si>
  <si>
    <t>Worthington Ave</t>
  </si>
  <si>
    <t>Speeding; up to Rethke in Madison; sidewalk one side; access to park</t>
  </si>
  <si>
    <t>University Ave and Campus Dr at Babcock Dr</t>
  </si>
  <si>
    <t>5 &amp; 8</t>
  </si>
  <si>
    <t>Pedestrians having difficulty crossing campus and University</t>
  </si>
  <si>
    <t>Atlas Ave - Argosy to Cottage Grove</t>
  </si>
  <si>
    <t>Overall safety; one of the highest concern"No Control" intersections on HIN; speed + alcohol/drug top crash factor; bike crash at CGR with MV right turn on red hit Bicyclist crossing in crosswalk</t>
  </si>
  <si>
    <t>Mendota St/Sycamore Ave - Juniper to Wayridge</t>
  </si>
  <si>
    <t>Speeding, MV crash near Mayfair Park, crossed centerline; Near dog park - not yielding at crosswalk, speeds, lack of connectivity with sidewalks/paths, bus stop not connected to city facilities, not on HIN but June 2024 serious injury crash at this location</t>
  </si>
  <si>
    <t>Walbridge Ave N - Bruns to Wittwer</t>
  </si>
  <si>
    <t>Milo &amp; Easley Lane</t>
  </si>
  <si>
    <t>Speeding around curve</t>
  </si>
  <si>
    <t>W Main St at Henry St</t>
  </si>
  <si>
    <t>People driving do not stop at 4-way stop; MPD did enforcement and confirmed this is an issue</t>
  </si>
  <si>
    <t>Old University Ave near Walnut St</t>
  </si>
  <si>
    <t>Gap in bike network; add bike lanes between Allen and Walnut, if not all the way west to Highland</t>
  </si>
  <si>
    <t>E. Main St - 800 block</t>
  </si>
  <si>
    <t>Maple Grove at Nesbitt / Cross Country</t>
  </si>
  <si>
    <t>Traffic backups, request for a roundabout</t>
  </si>
  <si>
    <t>Roundabout</t>
  </si>
  <si>
    <t>Samuel Dr</t>
  </si>
  <si>
    <t>Speeding on Samuel Drive.  Blind spots around corners.</t>
  </si>
  <si>
    <t>Russett Rd</t>
  </si>
  <si>
    <t>Arbor Hills Greenway</t>
  </si>
  <si>
    <t>Ped/bike connection through greenway</t>
  </si>
  <si>
    <t>Southwest Path at Odana Rd</t>
  </si>
  <si>
    <t xml:space="preserve">Concerns over safety of crossing - visibility, yielding, presence of skid marks. </t>
  </si>
  <si>
    <t>Aberg Ave at Ruskin</t>
  </si>
  <si>
    <t>Pedestrian crossing safety esp to Job Center</t>
  </si>
  <si>
    <t>Wingra Creek Path at Beld St</t>
  </si>
  <si>
    <t>Visibility of path crossing and driver awareness that people are crossing there.</t>
  </si>
  <si>
    <t>Oakland at Monroe St</t>
  </si>
  <si>
    <t>Drivers going fast and not expecting ped/bike crossing; request forRRFB</t>
  </si>
  <si>
    <t>Greenway Cross</t>
  </si>
  <si>
    <t xml:space="preserve">Engelhart Dr </t>
  </si>
  <si>
    <t>Speeding; 800 block Baxter Park path connection; sidewalk gap</t>
  </si>
  <si>
    <t>Coho St at Pike Dr</t>
  </si>
  <si>
    <t>Luann Ln at Greenway Cross</t>
  </si>
  <si>
    <t>Corry St</t>
  </si>
  <si>
    <t>Speeding; neighborhood connection to Capital City Path</t>
  </si>
  <si>
    <t>S Thompson near Georgina Cir &amp; Emma Ct</t>
  </si>
  <si>
    <t xml:space="preserve">One of the highest concern "No Control" intersections on HIN; speed top crash factor (teen drivers) </t>
  </si>
  <si>
    <t>Valor Way</t>
  </si>
  <si>
    <t>Dondee Rd</t>
  </si>
  <si>
    <t>Speeding issues; Request for traffic calming. Capital City Path connects at Dondee</t>
  </si>
  <si>
    <t>Glacier Hill Dr</t>
  </si>
  <si>
    <t>Knutson Dr</t>
  </si>
  <si>
    <t>Westport Road and surrounding area</t>
  </si>
  <si>
    <t>Westport - Speeding, no bike/walk lane, commercial vehicles.  Green Ave - Continue sidewalk on south side of street to knutson.  HWY 113 - Traffic light at int of Knutson and 113.</t>
  </si>
  <si>
    <t>S Gammon Rd and Odana Rd</t>
  </si>
  <si>
    <t>Signal Timing Complaints</t>
  </si>
  <si>
    <t>Island Dr</t>
  </si>
  <si>
    <t xml:space="preserve">Pilgrim Rd </t>
  </si>
  <si>
    <t>Speeding; many drivers choose Pilgrim because so few stops</t>
  </si>
  <si>
    <t>Acewood at Onyx, Vernon Ave &amp; near Kingston Onyx Park</t>
  </si>
  <si>
    <t>Pedestrian crossing safety; speeding; request for crosswalks; concerns over unaccessible curb ramps esp at midblock crossing</t>
  </si>
  <si>
    <t>Kendall Ave - 1900 block</t>
  </si>
  <si>
    <t>Speeding, Bike blvd</t>
  </si>
  <si>
    <t>Hollister Ave</t>
  </si>
  <si>
    <t>Bluff St and Ridge St</t>
  </si>
  <si>
    <t>Running stop signs, speeds on bike boulevard</t>
  </si>
  <si>
    <t>N Dickinson - E Washington to E Johnson</t>
  </si>
  <si>
    <t xml:space="preserve">Close calls between cyclists and cars; request for warning signs at Dickinson and Dayton (reduced visibility over the hill) </t>
  </si>
  <si>
    <t>Jenifer St - Williamson to Baldwin</t>
  </si>
  <si>
    <t>Speeding; bike &amp; transit route</t>
  </si>
  <si>
    <t>Winnebago St - 2000 block</t>
  </si>
  <si>
    <t>Speeding; failure to yield at crosswalks</t>
  </si>
  <si>
    <t>McKee Rd at Muir Field Rd</t>
  </si>
  <si>
    <t>Swallowtail Dr</t>
  </si>
  <si>
    <t>Speeding, safety for kids going to/from park and other destinations</t>
  </si>
  <si>
    <t>Loruth Terr</t>
  </si>
  <si>
    <t>Speeding; no sidewalk; pedestrian safety</t>
  </si>
  <si>
    <t>Whitcomb Dr - 5100 block</t>
  </si>
  <si>
    <t>Speeding, no sidewalk, pedestrian safety</t>
  </si>
  <si>
    <t>Whenona Dr Bridge street crossing</t>
  </si>
  <si>
    <t>Needs to be better marked to ensure drivers are aware of the crossing; green crossing, signs</t>
  </si>
  <si>
    <t>Helene Pkwy - 1800 block</t>
  </si>
  <si>
    <t>Speeding; bike connection for neighborhood to Verona Rd underpass; sidewalk on one side</t>
  </si>
  <si>
    <t>Hilltop Dr, Ames St, Hillview Ter, Tocora Ln, Agnes Dr</t>
  </si>
  <si>
    <t>lack of sidewalk</t>
  </si>
  <si>
    <t>Hilton Dr - Tocora to Phillip</t>
  </si>
  <si>
    <t>Speeding, Tocora Ln connects to Science Dr path</t>
  </si>
  <si>
    <t>Laub Lane &amp; Berwyn at Segoe</t>
  </si>
  <si>
    <t xml:space="preserve">This small lane acts as a slip lane but makes it more dangerous for kids/families walking to the park. </t>
  </si>
  <si>
    <t>North Street - between E. Washington &amp; Commercial</t>
  </si>
  <si>
    <t>Speeding, wants speed bumps</t>
  </si>
  <si>
    <t>Fairmont Avenue</t>
  </si>
  <si>
    <t>Farragut at Fremont, Sheridan Triangle area</t>
  </si>
  <si>
    <t>Speeding ; safety for children walking to park</t>
  </si>
  <si>
    <t>Fremont Ave - 1800 block</t>
  </si>
  <si>
    <t xml:space="preserve">Speeding; no sidewalk  </t>
  </si>
  <si>
    <t>Sherman Ave - 2100 block</t>
  </si>
  <si>
    <t>Speeding, vehicles passing bikes</t>
  </si>
  <si>
    <t>Kedzie St</t>
  </si>
  <si>
    <t>Speeding; potential north/south bike route</t>
  </si>
  <si>
    <t>Drake St at Randall Ave</t>
  </si>
  <si>
    <t>Failure to Yield to pedestrians, concerning especially now that there is a bus stop here</t>
  </si>
  <si>
    <t>S Brooks St - Mounds to Erin</t>
  </si>
  <si>
    <t>Overall safety of streeet, HIN all but 1 block; 5 MV B crashes, 6 MV C crashes, - Crashes at intersection &amp; issues with visibility, speed, stop/yield compliance; street runs between 2 hospitals</t>
  </si>
  <si>
    <t>S Shore &amp; W Shore Dr</t>
  </si>
  <si>
    <t>Speeding; Bike Blvd  Improvements/Shared Street (HIN at Drake)</t>
  </si>
  <si>
    <t>S Brooks St  (Delaplaine to Fish Hatchery)</t>
  </si>
  <si>
    <t>Speeding; short cut for drivers</t>
  </si>
  <si>
    <t xml:space="preserve"> Hickory St - 1100 block</t>
  </si>
  <si>
    <t>Speeding; Potential bike blvd to connect with Fisher St after resurface</t>
  </si>
  <si>
    <t>Colby St - Lakeside to Van Deusen</t>
  </si>
  <si>
    <t>Speeding, Request to change stop sign from Van Deusen to Colby, bike connection to Olin St path</t>
  </si>
  <si>
    <t>Gilson St - Lakeside to Olin</t>
  </si>
  <si>
    <t>Rodney Ct</t>
  </si>
  <si>
    <t>Speeding; no sidewalk</t>
  </si>
  <si>
    <t>Moorland Road</t>
  </si>
  <si>
    <t>traffic calming islands</t>
  </si>
  <si>
    <t>Moorland Road - Rimrock to Wayland</t>
  </si>
  <si>
    <t>No bike facility</t>
  </si>
  <si>
    <t>Remove parking one side and paint standard bike lanes in near term; path on one side long term</t>
  </si>
  <si>
    <t>Raywood Rd - Waunona to Frazier</t>
  </si>
  <si>
    <t>Catalpa Rd - Sequoia to Magnolia</t>
  </si>
  <si>
    <t>Speeding, connection from Cannonball Path to neighborhood</t>
  </si>
  <si>
    <t>Koster St</t>
  </si>
  <si>
    <t>Speeding; bike connection from Quann Path to Beltline overpass</t>
  </si>
  <si>
    <t>Buckeye Rd - Monona Dr to S Stoughton Rd</t>
  </si>
  <si>
    <t>Speeding; crashes; blind driveway</t>
  </si>
  <si>
    <t>W Winnebago St &amp; N 6th St Roundabout</t>
  </si>
  <si>
    <t xml:space="preserve">Improve bike connection to/from path and make ramps safer for people biking </t>
  </si>
  <si>
    <t>Dempsey Rd - Anchor to Rockwell</t>
  </si>
  <si>
    <t>Speeding, 2 blocks from Cap City Path crossing</t>
  </si>
  <si>
    <t>Garrison &amp; Emmett</t>
  </si>
  <si>
    <t>Speeding; especially when Crossing Guard is stopping Fair Oaks/Atwood traffic</t>
  </si>
  <si>
    <t>Acewood near Leo &amp; Acewood Park</t>
  </si>
  <si>
    <t>Speeding;Acewood is a bike connection</t>
  </si>
  <si>
    <t>Portage Rd between Donald Dr and Dwight</t>
  </si>
  <si>
    <t>Eagle Crest Dr</t>
  </si>
  <si>
    <t>Speeding; sidewalk on just one side from Commercial to Prairie Rose Rd which is in Towne of Burke; walking route to Glacier Hill Park</t>
  </si>
  <si>
    <t>Old Gate and Tomscot</t>
  </si>
  <si>
    <t>Safety for children in the area; need traffic calming or stop/yield signs at this intersection</t>
  </si>
  <si>
    <t>Marcy Rd - 3200 block</t>
  </si>
  <si>
    <t>Speeding; no sidewalk, bike route</t>
  </si>
  <si>
    <t>University Ave (Allen to Capitol)</t>
  </si>
  <si>
    <t>speeding since end of construction; safety of pedestrians crossing</t>
  </si>
  <si>
    <t>University Ave at Camus Lane</t>
  </si>
  <si>
    <t>Driver turning right onto Camus Lane did not look for path users and hit bicyclist. Request for path to have raised crossings to highlight the presence of people walking/biking</t>
  </si>
  <si>
    <t>Capital Avenue</t>
  </si>
  <si>
    <t>Speed bumps, traffic calming</t>
  </si>
  <si>
    <t>Gettysburg Dr - 6600 block</t>
  </si>
  <si>
    <t>Speeding; bike connection to mineral point park path</t>
  </si>
  <si>
    <t>N Highlands Ave - Hillside to Park</t>
  </si>
  <si>
    <t>Speeding, no sidewalks/unimproved street</t>
  </si>
  <si>
    <t>Mid block of 7500 block of Kottke Drive</t>
  </si>
  <si>
    <t xml:space="preserve">Requesting crosswalk </t>
  </si>
  <si>
    <t>Park Ridge Drive / Park Edge Dr</t>
  </si>
  <si>
    <t>Homestead Rd</t>
  </si>
  <si>
    <t>Speeding as other streets have speed humps so people use Homestead. Connection to Pilgrim Park path.</t>
  </si>
  <si>
    <t>Watts Rd at Blueberry Hill Apartments/Texas Roadhouse</t>
  </si>
  <si>
    <t>1, 20</t>
  </si>
  <si>
    <t xml:space="preserve">Difficult left turning movement </t>
  </si>
  <si>
    <t>Maintou Way</t>
  </si>
  <si>
    <t>10, 13</t>
  </si>
  <si>
    <t>Speed bumps are not doing enough to slow traffic as drivers go very fast, not safe for all the people walking</t>
  </si>
  <si>
    <t>Old Middleton Rd at Whitney Way</t>
  </si>
  <si>
    <t>Cyclist in bike lane was hit and injured by driver turning right. Cyclist was traveling west on Old Middleton.</t>
  </si>
  <si>
    <t>Prairie Rd - 1600 block</t>
  </si>
  <si>
    <t>Speeding; bike connections to paths in Lucy Lincoln Hiestand Park</t>
  </si>
  <si>
    <t>Yahara Pl</t>
  </si>
  <si>
    <t>6, 15</t>
  </si>
  <si>
    <t>Speeding; Lake Loop</t>
  </si>
  <si>
    <t>Bagley Pkwy - Hillcrest to Owen</t>
  </si>
  <si>
    <t>Speeding, no sidewalks</t>
  </si>
  <si>
    <t>Highland Ave at Campus Dr ramps</t>
  </si>
  <si>
    <t>Improve path crossing safety and ability for people biking to get from Highland onto path</t>
  </si>
  <si>
    <t>Yuma Dr/Mohican Pass - Midvale to Cherokee</t>
  </si>
  <si>
    <t>Sidewalk gap North/West side</t>
  </si>
  <si>
    <t>Agnes Dr</t>
  </si>
  <si>
    <t>Speeding; gap in sidewalk (which is one side) &amp; no marked crossing where transitions sides</t>
  </si>
  <si>
    <t>Hilltop Dr - 400 block</t>
  </si>
  <si>
    <t>Arbor Dr</t>
  </si>
  <si>
    <t>Safety concerns over cars on popular bike route; request for Shared Street signage</t>
  </si>
  <si>
    <t>Hughes Pl at McDonalds/Villager Shopping Center Driveway</t>
  </si>
  <si>
    <t>Request for midblock pedestrian crossing</t>
  </si>
  <si>
    <t>Maher Ave - Lake Edge to Monona Ct</t>
  </si>
  <si>
    <t>Speeding; no sidewalk, unimproved street</t>
  </si>
  <si>
    <t>Maher Ave -Ruth to Linda Vista</t>
  </si>
  <si>
    <t>Odana and Potomac</t>
  </si>
  <si>
    <t>Bike Crossing</t>
  </si>
  <si>
    <t>Odana Rd sidewalk gaps</t>
  </si>
  <si>
    <t>10, 11, 13</t>
  </si>
  <si>
    <t>Sidewalk gaps</t>
  </si>
  <si>
    <t>Dominion Drive</t>
  </si>
  <si>
    <t>Speed Humps East of Sprecher</t>
  </si>
  <si>
    <t>Easley Ln - 4500 block</t>
  </si>
  <si>
    <t>Walbridge S - 100 block</t>
  </si>
  <si>
    <t>Apollo Way - 500 block</t>
  </si>
  <si>
    <t>Daffodil Ln</t>
  </si>
  <si>
    <t>Diamond Dr - 4500 block</t>
  </si>
  <si>
    <t>Kurt Dr - 100 block</t>
  </si>
  <si>
    <t>Wittwer Rd - 200 block</t>
  </si>
  <si>
    <t>Speeding (Milwaukee St at Wittwer on HIN)</t>
  </si>
  <si>
    <t>Hercules Trail--N Star to Apollo Way</t>
  </si>
  <si>
    <t>Bluff St at DuRose Ter</t>
  </si>
  <si>
    <t>school bus loading, crashes, speeding</t>
  </si>
  <si>
    <t>SW Path ramp at Prospect</t>
  </si>
  <si>
    <t>Improve connection - currently requires challenging turns on sidewalk or gravel</t>
  </si>
  <si>
    <t>Rutledge St - 1700 block</t>
  </si>
  <si>
    <t>Stratton Way at Interlaken</t>
  </si>
  <si>
    <t>Overall safety; one of the highest concern "No Control" locations on HIN; Crashes are MV - Crash Type of Failure to Yield (teen driver)</t>
  </si>
  <si>
    <t>Yield on Interlaken</t>
  </si>
  <si>
    <t>Conklin Pl (Mills St to Brooks St)</t>
  </si>
  <si>
    <t>Concerns over operation of space shared between walking, biking, driveway</t>
  </si>
  <si>
    <t>Allied Dr - Thurston Ln to south</t>
  </si>
  <si>
    <t xml:space="preserve">Speeding </t>
  </si>
  <si>
    <t>Crabapple Ln</t>
  </si>
  <si>
    <t>Iris Ln</t>
  </si>
  <si>
    <t>Iroquois Drive</t>
  </si>
  <si>
    <t>Kroncke Dr - 5700 block</t>
  </si>
  <si>
    <t>Tanager Trl</t>
  </si>
  <si>
    <t>Thrush Ln - 5700 block</t>
  </si>
  <si>
    <t>Barton and Rae</t>
  </si>
  <si>
    <t>Poor intersection visibility</t>
  </si>
  <si>
    <t>Presidential Ln - Tocora to Manor Cross</t>
  </si>
  <si>
    <t>Richland Ln</t>
  </si>
  <si>
    <t>Speeding and sightline visibilty</t>
  </si>
  <si>
    <t>Holly Ave at St Clair St</t>
  </si>
  <si>
    <t>Inattentive driving causing pedestrian safety issues</t>
  </si>
  <si>
    <t>Elka approaching Windom Way</t>
  </si>
  <si>
    <t xml:space="preserve">Overall safety; one of the highest concern"No Control" intersections on HIN; speed top MV crash factor </t>
  </si>
  <si>
    <t>N Lawn Ave - 700 block</t>
  </si>
  <si>
    <t>Loftsgordon Ave - 1500 block</t>
  </si>
  <si>
    <t xml:space="preserve">Speeding; Aberg Ave intersection </t>
  </si>
  <si>
    <t xml:space="preserve">Dahle at North Lawn </t>
  </si>
  <si>
    <t>Hooker Ave</t>
  </si>
  <si>
    <t>Melrose St - Sherman to Ruskin</t>
  </si>
  <si>
    <t>Ridgeway Ave - 3100 block</t>
  </si>
  <si>
    <t>Sheridan St</t>
  </si>
  <si>
    <t>Brittingham Pl (S)  - near Rodney Ct</t>
  </si>
  <si>
    <t>Speeding; 1 B level MV crash with speed as factor</t>
  </si>
  <si>
    <t>Chandler St - 1000 block</t>
  </si>
  <si>
    <t>Speeding, near hospital, 900 block/intersection with S Park St on HIN, S Brooks at Chandler on HIN</t>
  </si>
  <si>
    <t>High St &amp; Short St</t>
  </si>
  <si>
    <t>Speeding; High St on HIN near Fish Hatchery; speed on Fish Hatchery</t>
  </si>
  <si>
    <t>Lakeside St W  - 800 block (excluding Park St intersection; separate listing)</t>
  </si>
  <si>
    <t>Spruce St</t>
  </si>
  <si>
    <t xml:space="preserve">Clark Ct </t>
  </si>
  <si>
    <t>Lakeside St (E)- 100 block (excluding JND intersection)</t>
  </si>
  <si>
    <t>Speeding; safety for people walking and biking</t>
  </si>
  <si>
    <t>Jefferson St at Garfield St</t>
  </si>
  <si>
    <t>Speeding on Jefferson St; request for all way stop</t>
  </si>
  <si>
    <t>Emerald St at S Brooks and at S Mills</t>
  </si>
  <si>
    <t>Improve visibility at intersections/crosswalks</t>
  </si>
  <si>
    <t>Allis Ave - Maher to Camden</t>
  </si>
  <si>
    <t>Fairview St - 2900 block</t>
  </si>
  <si>
    <t>Hudson Ave nears Sommers &amp; Center</t>
  </si>
  <si>
    <t>S Marquette St (S) -  200 block</t>
  </si>
  <si>
    <t>Oak St - 200 block</t>
  </si>
  <si>
    <t>Speeding; HIN is further north at E Washington intersection; MV crossing or turning left onto E Washington</t>
  </si>
  <si>
    <t>Olbrich Ave - Busse to Johns</t>
  </si>
  <si>
    <t>Olbrich Ave - Royster  to Silas</t>
  </si>
  <si>
    <t>Royster Oaks Dr - 800 block</t>
  </si>
  <si>
    <t>Turner Ave - Ruth to Kay</t>
  </si>
  <si>
    <t>Union St</t>
  </si>
  <si>
    <t>Welch Ave - 500 block</t>
  </si>
  <si>
    <t>200 block of Division St</t>
  </si>
  <si>
    <t xml:space="preserve">Speeding, </t>
  </si>
  <si>
    <t>Ellen Ave - Camilla to Sams</t>
  </si>
  <si>
    <t>Brandenburg Way</t>
  </si>
  <si>
    <t>Honeypie Dr - Yesterday to Imagine</t>
  </si>
  <si>
    <t>Reston Heights Dr - Wind Stone to Field Flower</t>
  </si>
  <si>
    <t>East Springs Dr and East Towne Blvd</t>
  </si>
  <si>
    <t>lack of ped signals</t>
  </si>
  <si>
    <t>ped buttons, signal heads</t>
  </si>
  <si>
    <t>High Crossing Blvd and Crossroads Dr</t>
  </si>
  <si>
    <t>lack of pedestrian facilities</t>
  </si>
  <si>
    <t>Declaration Lane</t>
  </si>
  <si>
    <t>Speeding; request for speed humps</t>
  </si>
  <si>
    <t>Hazelcrest Dr - 5100 block</t>
  </si>
  <si>
    <t>Speeding; HIN at Eagle Crest Dr; B crashes with driving pulling out from stop sign with oncoming traffic</t>
  </si>
  <si>
    <t>Anniversary Lane</t>
  </si>
  <si>
    <t>Residential Speeding; crash at intersection with frontage road; Request for speed humps</t>
  </si>
  <si>
    <t>Derek Rd - 4100 block</t>
  </si>
  <si>
    <t>Melody Ln - 4100 block</t>
  </si>
  <si>
    <t>Oak Valley Dr</t>
  </si>
  <si>
    <t>Troy Dr - Northport to N Sherman</t>
  </si>
  <si>
    <t>Barby Ln - Judy to Northland</t>
  </si>
  <si>
    <t>Speeding; HIN is Judy/Northland intersection</t>
  </si>
  <si>
    <t>Scott Ln - 1900 block</t>
  </si>
  <si>
    <t>Menomonie Ln - 1100 block</t>
  </si>
  <si>
    <t>Sauthoff Rd - 100 block</t>
  </si>
  <si>
    <t>S Hill/Nautilus at Island Dr</t>
  </si>
  <si>
    <t>Drivers not stopping at stop sign; dangerous for pedestrians</t>
  </si>
  <si>
    <t>Prairie Rd at Huegel Elementary</t>
  </si>
  <si>
    <t>Coolidge St</t>
  </si>
  <si>
    <t>East Springs and High Crossing Blvd</t>
  </si>
  <si>
    <t>East Springs Dr and Annamark Dr</t>
  </si>
  <si>
    <t>Left turns at intersection</t>
  </si>
  <si>
    <t>Starr Grass near Waldorf</t>
  </si>
  <si>
    <t>Sugar Maple &amp; Valley View</t>
  </si>
  <si>
    <t>Driver feedback board on Sugar Maple</t>
  </si>
  <si>
    <t>Ancient Oak Lane</t>
  </si>
  <si>
    <t>Speeding.  Being used as cut through for Valley Veiw project but claim states that even without project there has been speeding</t>
  </si>
  <si>
    <t>S High Point Rd at Brookline</t>
  </si>
  <si>
    <t>Starr Grass Drive - 7800 block</t>
  </si>
  <si>
    <t>Speeding, requesting speed bumps</t>
  </si>
  <si>
    <t>Sunny Spring Drive</t>
  </si>
  <si>
    <t>Quiet Pond Drive</t>
  </si>
  <si>
    <t>Sweet Autumn Drive</t>
  </si>
  <si>
    <t>Birch Blossom Road</t>
  </si>
  <si>
    <t>Old Timber Pass</t>
  </si>
  <si>
    <t>Lois Lowry Lane</t>
  </si>
  <si>
    <t>Requesting speed bumps, speeding</t>
  </si>
  <si>
    <t>Speed Humps, bump outs</t>
  </si>
  <si>
    <t>Hawks Landing Circle</t>
  </si>
  <si>
    <t>Speeding, entrance to bar/golf course</t>
  </si>
  <si>
    <t>S Pleasant View Rd at Shale Dr</t>
  </si>
  <si>
    <t>Pedestrian crossing safety; request for Hawk</t>
  </si>
  <si>
    <t>Sugar Maple Lane - Valley View to Mineral Point</t>
  </si>
  <si>
    <t>Tawny Acorn at Quaking Aspen/CherryBark</t>
  </si>
  <si>
    <t>Speed bumps</t>
  </si>
  <si>
    <t>Gilman at Wisconsin</t>
  </si>
  <si>
    <t>Ped crossing safety, accessibility concerns</t>
  </si>
  <si>
    <t>Hamlet Pl</t>
  </si>
  <si>
    <t>Rustic Dr</t>
  </si>
  <si>
    <t>North Star Dr and Gemini</t>
  </si>
  <si>
    <t>Martha Lane</t>
  </si>
  <si>
    <t>Crystal Lane - Jade to Pearl</t>
  </si>
  <si>
    <t>Sharpsburg Dr</t>
  </si>
  <si>
    <t>bike lanes, narrow travel lane</t>
  </si>
  <si>
    <t>Queensbridge Rd</t>
  </si>
  <si>
    <t>Speeding, asking for bumpouts</t>
  </si>
  <si>
    <t>North Star Dr at Orion Tr</t>
  </si>
  <si>
    <t>Speeding; request for speed humps on North Star on either side of Orion; request for additional signage</t>
  </si>
  <si>
    <t>Broom St at Dayton St</t>
  </si>
  <si>
    <t>RequestingRRFB</t>
  </si>
  <si>
    <t>Regent-Blackhawk-Kendall</t>
  </si>
  <si>
    <t>Ross Street - 3700 block</t>
  </si>
  <si>
    <t>Glenway St - 200-300 blocks</t>
  </si>
  <si>
    <t>Mason - 2600 block</t>
  </si>
  <si>
    <t>Kendall/Bluff</t>
  </si>
  <si>
    <t>Forest/Prospect</t>
  </si>
  <si>
    <t>speeds through the neighborhood coming from University towards Regent via Forest/Prospect</t>
  </si>
  <si>
    <t>Commonwealth Ave at Edgewood</t>
  </si>
  <si>
    <t>Bicyclists from bridge are not seen by speeding drivers on Commonwealth;  school kids twice per day</t>
  </si>
  <si>
    <t>speed humps or other traffic calming</t>
  </si>
  <si>
    <t>Barlow Street - 2800 block</t>
  </si>
  <si>
    <t>speeding, requesting speed bumps</t>
  </si>
  <si>
    <t>S Allen St at Rowley/Hollister</t>
  </si>
  <si>
    <t>Crossing safety, request for RRFB</t>
  </si>
  <si>
    <t>Regent @ Roby</t>
  </si>
  <si>
    <t>Common school crossing; traffic crests a hill approaching crossing; poor visibility; challenging crossing</t>
  </si>
  <si>
    <t>Paterson St at Gorham and Johnson</t>
  </si>
  <si>
    <t>Need for traffic calming; request for raised crossing</t>
  </si>
  <si>
    <t>Winnebago and 4th St</t>
  </si>
  <si>
    <t>Speeding; Need for traffic calming as high volume of pedestrians in area and drivers are going too fast.</t>
  </si>
  <si>
    <t>N Livingston Street - 300 block</t>
  </si>
  <si>
    <t>Speeding, pedestrian safety</t>
  </si>
  <si>
    <t>Curtis Court</t>
  </si>
  <si>
    <t>Rutledge between Dickinson to Ingersoll  </t>
  </si>
  <si>
    <t>Request for traffic calming</t>
  </si>
  <si>
    <t>Spaight Street - 1300 - 1400 block</t>
  </si>
  <si>
    <t>Jenifer &amp; Paterson intersection</t>
  </si>
  <si>
    <t>Poor visibility from Paterson due to parked cars on Jenifer St; request all-way stop</t>
  </si>
  <si>
    <t>Carnwood Road</t>
  </si>
  <si>
    <t>McKee Rd at S High Point Rd</t>
  </si>
  <si>
    <t>McKee Rd at Silverton / Tanglewood</t>
  </si>
  <si>
    <t>Raymond - High Point to PD (cul-de-sac)</t>
  </si>
  <si>
    <t>Reduce speed limit from 35 to 30 to align with rest of Raymond</t>
  </si>
  <si>
    <t>Dayton at Orchard</t>
  </si>
  <si>
    <t>Settlers at Swallowtail</t>
  </si>
  <si>
    <t>Tree Lane &amp; Westfield Rd</t>
  </si>
  <si>
    <t>Better Crossing Signage and speed humps on Westfield north of Tree Lane</t>
  </si>
  <si>
    <t>Aspen Grove at Stagecoach</t>
  </si>
  <si>
    <t>Requesting crosswalk</t>
  </si>
  <si>
    <t>Elderberry at Fargo</t>
  </si>
  <si>
    <t>Speeding, kids cross street</t>
  </si>
  <si>
    <t>Old Sauk at Widgeon Way</t>
  </si>
  <si>
    <t>Crossing improvements,RRFB, pedestrian visibility with morning sun and slight hill</t>
  </si>
  <si>
    <t>Autumn Breeze at Big Stone</t>
  </si>
  <si>
    <t>Speeding, poor stop sign compliance</t>
  </si>
  <si>
    <t>Old Sauk @ Schewe</t>
  </si>
  <si>
    <t>Speeding; traffic chaos around school arrival dismissal</t>
  </si>
  <si>
    <t>Meadowood Dr - 5700 block</t>
  </si>
  <si>
    <t>Speeding makes it dangerous for pedestrians</t>
  </si>
  <si>
    <t>Cherokee Dr at Oneida Pl/Nakoma Park</t>
  </si>
  <si>
    <t>Concerns over speeding, drivers don't yield to peds, near miss of child crossing</t>
  </si>
  <si>
    <t>Riva Rd near Prairie</t>
  </si>
  <si>
    <t>Hiawatha/Council Crest</t>
  </si>
  <si>
    <t>Speeding on both streets; resident reported a 5 year old nearly hit while crossing street; intersection confusing</t>
  </si>
  <si>
    <t>Yuma Drive 4100 block</t>
  </si>
  <si>
    <t>speeding, traffic calming</t>
  </si>
  <si>
    <t>De Volis Parkway</t>
  </si>
  <si>
    <t>traffic calming needed as high speeds on street especially with speed bumps added nearby. Some gun fire on street and resident feels the ability to speed could also help with overall safety.</t>
  </si>
  <si>
    <t>Allied/Carling/Thurston Intersection</t>
  </si>
  <si>
    <t>Ped/Bike safety as the intersection has a large turning radius so drivers do not slow down. People who exit the Southwest Path are going through here from the neighborhood.</t>
  </si>
  <si>
    <t>3870 Nakoma Rd</t>
  </si>
  <si>
    <t>Pedestrian safety crossing</t>
  </si>
  <si>
    <t>Midvale at Ames</t>
  </si>
  <si>
    <t>Speeding, wants speed bumps orRRFB</t>
  </si>
  <si>
    <t>Mineral Point at Toepfer</t>
  </si>
  <si>
    <t>Difficult crossing</t>
  </si>
  <si>
    <t>Old Middleton Road at Glen Highway</t>
  </si>
  <si>
    <t>Odana at Anthony</t>
  </si>
  <si>
    <t>Tokay Blvd - Midblock crosswalk at Bus Stop ID 2939</t>
  </si>
  <si>
    <t>Ped crossing safety</t>
  </si>
  <si>
    <t>Hilltop @ Segoe</t>
  </si>
  <si>
    <r>
      <rPr>
        <sz val="12"/>
        <color rgb="FF000000"/>
        <rFont val="Calibri"/>
      </rPr>
      <t xml:space="preserve">Blind intersection for all modes; no sidewalk on Hilltop; poor visibility all around; stop sign on Hilltop </t>
    </r>
    <r>
      <rPr>
        <i/>
        <sz val="12"/>
        <color rgb="FF000000"/>
        <rFont val="Calibri"/>
      </rPr>
      <t>after</t>
    </r>
    <r>
      <rPr>
        <sz val="12"/>
        <color rgb="FF000000"/>
        <rFont val="Calibri"/>
      </rPr>
      <t xml:space="preserve"> the crosswalk</t>
    </r>
  </si>
  <si>
    <t>Gettle Avenue - 5400 block</t>
  </si>
  <si>
    <t>Odana Road - Segoe Road to Midvale Boulevard</t>
  </si>
  <si>
    <t>Whitney Way at Door Dr</t>
  </si>
  <si>
    <t>Odana Rd at Dearholt Rd</t>
  </si>
  <si>
    <t>Speeding, pedestrian crossing safety, request for pedestrian crossing signs, repainted crosswalks</t>
  </si>
  <si>
    <t>Wright St - Carpenter St to Straubel St</t>
  </si>
  <si>
    <t>Carpenter Street - 1300 block</t>
  </si>
  <si>
    <t>Speeding, wants speedhumps, lack of sidewalk</t>
  </si>
  <si>
    <t>Johnson Street at Fourth Street</t>
  </si>
  <si>
    <t>Improved crossing, continental crosswalks</t>
  </si>
  <si>
    <t>Wright Street at Mid-block crossing</t>
  </si>
  <si>
    <t>E. Dayton - 2600 block</t>
  </si>
  <si>
    <t>Lexington at Mayfair</t>
  </si>
  <si>
    <t>Confusion, requesting all way stop</t>
  </si>
  <si>
    <t>Concord Avenue</t>
  </si>
  <si>
    <t>Anderson Street (Swanson to Pearson)</t>
  </si>
  <si>
    <t>potentially remark as a protected, two-way, cycle-track on south side</t>
  </si>
  <si>
    <t>remark as a protected, two-way, cycle-track on south side??</t>
  </si>
  <si>
    <t>Commonwealth Avenue - 2400 block</t>
  </si>
  <si>
    <t>Speeding - Monroe to Prospect; street is used as cut-through</t>
  </si>
  <si>
    <t>Keyes Ave - 2100 block</t>
  </si>
  <si>
    <t>Request for speed humps; speeds are likely quite low</t>
  </si>
  <si>
    <t>Grant at Jefferson</t>
  </si>
  <si>
    <t>Hard to cross</t>
  </si>
  <si>
    <t xml:space="preserve">Rimrock - Moorland mid block </t>
  </si>
  <si>
    <t>Mid block crossing, ramp, crosswalk</t>
  </si>
  <si>
    <t>Lake Point Drive - 1500-1600 blocks</t>
  </si>
  <si>
    <t>Cottage Grove Rd at Monona Dr</t>
  </si>
  <si>
    <t>Drivers turning right do not look for bikes going from bike lane to new path</t>
  </si>
  <si>
    <t>Atwood Ave at Dennett</t>
  </si>
  <si>
    <t>Difficult for pedestrians; request forRRFB</t>
  </si>
  <si>
    <t>Garver Green at S Fair Oaks</t>
  </si>
  <si>
    <t>No curb ramps or crosswalks from Garver Green which adds to the challenge of crossing the street</t>
  </si>
  <si>
    <t>Fair Oaks at Gateway</t>
  </si>
  <si>
    <t>Improved crosswalks</t>
  </si>
  <si>
    <t>Camden Road 5400 block</t>
  </si>
  <si>
    <t>Capital CIty Path at Waubesa</t>
  </si>
  <si>
    <t>Drivers do not always see they have to stop and makes it unsafe for biking; request for green marking</t>
  </si>
  <si>
    <t>Dempsey Rd at Capital City Path</t>
  </si>
  <si>
    <t>Install light; MGE can't install light on their poll and City light is not right at path</t>
  </si>
  <si>
    <t>Milwaukee at Bryan</t>
  </si>
  <si>
    <t>Difficult crossing / Speeds / Requesting bumpout</t>
  </si>
  <si>
    <t>Davidson Street</t>
  </si>
  <si>
    <t>Oakridge Avenue - 2300-2700 blocks</t>
  </si>
  <si>
    <t>Margaret St at Hargrove St</t>
  </si>
  <si>
    <t>Speeding/cutting the curve, near miss head on collisions</t>
  </si>
  <si>
    <t>Turner Ave - Major Ave to Ruth St</t>
  </si>
  <si>
    <t>Tompkins Dr - Joylynne to Camden</t>
  </si>
  <si>
    <t>S. Thompson Drive at E Buckeye</t>
  </si>
  <si>
    <t>Improved crossing,RRFB</t>
  </si>
  <si>
    <t>Agriculture Drive at Dairy Drive</t>
  </si>
  <si>
    <t>Vondron at Dolores</t>
  </si>
  <si>
    <t>Speeding, crossing concerns</t>
  </si>
  <si>
    <t>Vondron at Pebblebrook/Thompson</t>
  </si>
  <si>
    <t>RRFB, improved crossing</t>
  </si>
  <si>
    <t>Vernon Ave - Cottage Grove to Leo</t>
  </si>
  <si>
    <t>Cottontail Tr and E. Buckeye</t>
  </si>
  <si>
    <t>Bunker Hill Ln</t>
  </si>
  <si>
    <t>N Thompson Dr--Jana to Sycamore</t>
  </si>
  <si>
    <t>speeding; hit mailboxes</t>
  </si>
  <si>
    <t>Lien Rd at Thierer Rd</t>
  </si>
  <si>
    <t>Portage Rd at Hayes Rd</t>
  </si>
  <si>
    <t>Pedestrian crossing safety and difficult to find gaps at busy times with new traffic from East hospital; request for RRFB</t>
  </si>
  <si>
    <t>City View Drive</t>
  </si>
  <si>
    <t>Speeding - request for speed bumps / Speeds north of Lein Rd</t>
  </si>
  <si>
    <t>Esker Drive - 5000 block</t>
  </si>
  <si>
    <t>Autumn Lake Parkway</t>
  </si>
  <si>
    <t>Independence Ln</t>
  </si>
  <si>
    <t>Comanche Way</t>
  </si>
  <si>
    <t>Marcy Rd</t>
  </si>
  <si>
    <t>Lack of sidewalk; unsafe for pedestrians</t>
  </si>
  <si>
    <t>Delaware Boulevard</t>
  </si>
  <si>
    <t>700-800 block of Havey Road</t>
  </si>
  <si>
    <t>Speeding, speed bumps</t>
  </si>
  <si>
    <t>Troy Drive @ Lerdahl Rd</t>
  </si>
  <si>
    <t>No crosswalks across Troy or Lerdahl. Bus stop on north side of Troy, but no access from south. Converted to all-way stop, but cars stop where the crosswalk should be. No curb ramps to cross Troy.</t>
  </si>
  <si>
    <t>Curb ramps on all corners with crosswalks</t>
  </si>
  <si>
    <t>Green Avenue</t>
  </si>
  <si>
    <t>Thackeray at Eliot</t>
  </si>
  <si>
    <t>Norman Way at University Avenue</t>
  </si>
  <si>
    <t>Difficult to cross the street</t>
  </si>
  <si>
    <t>Longmeadow Road - Gammon to City of Middleton</t>
  </si>
  <si>
    <t>Speeding; requests traffic calming or bike lanes markings</t>
  </si>
  <si>
    <t>Old Sauk Road at N. High Point Road</t>
  </si>
  <si>
    <t>Improved curb ramps, detectable warning fields</t>
  </si>
  <si>
    <t>Grand Canyon/Offshore Dr</t>
  </si>
  <si>
    <t>Speeding at curve is very dangerous</t>
  </si>
  <si>
    <t>S. Yellowstone at Enterprise</t>
  </si>
  <si>
    <t>Crosswalks</t>
  </si>
  <si>
    <t>S. Yellowstone at Offshore</t>
  </si>
  <si>
    <t>Requesting improvements, left turn calming</t>
  </si>
  <si>
    <t>Old Sauk @ Everglade</t>
  </si>
  <si>
    <t>Pedestrian crossing safety across Old Sauk; bus stop location; school travel route</t>
  </si>
  <si>
    <t>Median island and high viz crosswalk</t>
  </si>
  <si>
    <t>Jacobs Way</t>
  </si>
  <si>
    <t>Muir Field Road - 2100 block</t>
  </si>
  <si>
    <t>Brookwood Road - 1200 block</t>
  </si>
  <si>
    <t>McKenna Blvd - 2100 block</t>
  </si>
  <si>
    <t>Valley Stream Drive - 1000 block</t>
  </si>
  <si>
    <t>Welton Dr</t>
  </si>
  <si>
    <t>New Washburn Way</t>
  </si>
  <si>
    <t>S. High Point Rd and Mid Town Rd</t>
  </si>
  <si>
    <t>Fast Traffic on both roads from Province Hill Apartments</t>
  </si>
  <si>
    <t>West of Hwy 12/14 to connect to Mineral Point Rd and other bike facilities</t>
  </si>
  <si>
    <t>1, 9</t>
  </si>
  <si>
    <t>safe biking routes for residential areas just west of Hwy 12/14, to be able to access Mineral Point, South Point, Bear Claw, North Pleasant! Old Sauk etc</t>
  </si>
  <si>
    <t>Monticello Way at Huegel Park Path</t>
  </si>
  <si>
    <t>10, 20</t>
  </si>
  <si>
    <t xml:space="preserve">Need a designated crosswalk as many kids cross here and drivers are not aware. </t>
  </si>
  <si>
    <t>Birch Ave and Glenway St</t>
  </si>
  <si>
    <t>11, 13</t>
  </si>
  <si>
    <t>RRFB requested, Ali coordinating with Meyer Intersection project.</t>
  </si>
  <si>
    <t>Rosa Rd and South Hill</t>
  </si>
  <si>
    <t>Poor Pedestrian Lighting</t>
  </si>
  <si>
    <t>Rosa Rd/Regent St/Anchorage Ave</t>
  </si>
  <si>
    <t>See SR 21002: narrow streets/add bumpouts; increase bike/ped safety, calm traffic to posted speed limits</t>
  </si>
  <si>
    <t>Old Middleton Rd at Gettle Ave</t>
  </si>
  <si>
    <t>Pedestrian crossing safety; request for RRFB</t>
  </si>
  <si>
    <t>Atwood at Division</t>
  </si>
  <si>
    <t>Difficult to cross, requesting RRFB</t>
  </si>
  <si>
    <t>McKenna Blvd - 2800 Block</t>
  </si>
  <si>
    <t>7, 20</t>
  </si>
  <si>
    <t>Requesting Speed bumps, speeding issues</t>
  </si>
  <si>
    <t>University Ave at N Park St</t>
  </si>
  <si>
    <t>Hold--SS just added retroreflective backplates '25</t>
  </si>
  <si>
    <t>Continental Crosswalk on south leg, protected only WBLT?</t>
  </si>
  <si>
    <t>E Washington Ave at Blount</t>
  </si>
  <si>
    <t>Hold--current development construction</t>
  </si>
  <si>
    <t>continental crosswalk (for crossings of Blount)</t>
  </si>
  <si>
    <t>Mineral Point Rd at Island Dr</t>
  </si>
  <si>
    <t>Hold, recent improvements with BRT</t>
  </si>
  <si>
    <t>E Gorham St at N Hancock St</t>
  </si>
  <si>
    <t>Difficult to cross as a pedestrian. Request forRRFB.</t>
  </si>
  <si>
    <t>Hold, recent improvements</t>
  </si>
  <si>
    <t>Bassett at Doty</t>
  </si>
  <si>
    <t>Lots of ped/bike/vehicle near misses - consider 3-way stop</t>
  </si>
  <si>
    <t>Hold, parking changes in 2025</t>
  </si>
  <si>
    <t>3-way stop (add stop to Bassett)</t>
  </si>
  <si>
    <t>Yuma at Cherokee</t>
  </si>
  <si>
    <t xml:space="preserve">Safety for pedestrians/students crossing; </t>
  </si>
  <si>
    <t>Hold until Nakoma Construction is complete, any changes with school entry?</t>
  </si>
  <si>
    <t>Whitney Way - Sheboygan to Mineral Point</t>
  </si>
  <si>
    <t>Hold to see impact of changes of Rapid Ride A</t>
  </si>
  <si>
    <t>Mendota St and E. Washington Ave</t>
  </si>
  <si>
    <t>Pedestrian Fatality, Rear End Crashes</t>
  </si>
  <si>
    <t>Hold Projects; Recent upgrades with BRT</t>
  </si>
  <si>
    <t>Yellow backing plates, LPI</t>
  </si>
  <si>
    <t>University Ave at N Charter St</t>
  </si>
  <si>
    <t>Hold projects - Green in bike lane added thru SS in 2025</t>
  </si>
  <si>
    <t>University Ave at N Mills St</t>
  </si>
  <si>
    <t>W Dayton St at N Charter St</t>
  </si>
  <si>
    <t>Hold projects - Green crossing installed w/ SS in 2024</t>
  </si>
  <si>
    <t>Chavez Elementary - Pinelake Dr &amp; Maple Grove Dr</t>
  </si>
  <si>
    <t xml:space="preserve">Speeding particularly on Maple Grove, pedestrian crossing safety on Pinelake Dr, </t>
  </si>
  <si>
    <t>Hold Projects</t>
  </si>
  <si>
    <t>W Beltline Frontage Rd S</t>
  </si>
  <si>
    <t>Gap in sidewalk network; no bike lanes in one section; numerous MV crashes</t>
  </si>
  <si>
    <t>Sidewalk, Bike Lane Gaps</t>
  </si>
  <si>
    <t>Regent St</t>
  </si>
  <si>
    <t>5, 13, 8, 4, 11</t>
  </si>
  <si>
    <t>Gap in bike network</t>
  </si>
  <si>
    <t>Gammon Rd from Gammon Ln to Watts Rd</t>
  </si>
  <si>
    <t xml:space="preserve">19, 20 </t>
  </si>
  <si>
    <t>Aberg Ave / Packers Ave - East Ramps</t>
  </si>
  <si>
    <t>Sidewalk gap near grocery store from intersection to Shopko Dr; gap in connection to Pankratz</t>
  </si>
  <si>
    <t>E Washington Ave from Marquette St to Baldwin St</t>
  </si>
  <si>
    <t>6, 12, 15</t>
  </si>
  <si>
    <t>Further reduction in speed limit</t>
  </si>
  <si>
    <t xml:space="preserve">E Mifflin St                          </t>
  </si>
  <si>
    <t xml:space="preserve"> 12,4,6,2 </t>
  </si>
  <si>
    <t>Speeding; bike boulevard safety</t>
  </si>
  <si>
    <t>Old Sauk Rd - Gammon Rd to Pleasant View Rd</t>
  </si>
  <si>
    <t>9, 19</t>
  </si>
  <si>
    <t>Pedestrian crossing safety &amp; accessibility; speeding; better bike facility</t>
  </si>
  <si>
    <t>Glenway St at Monroe St</t>
  </si>
  <si>
    <t>No longer have a crossing guard at this location; concerns over future safety of crossing</t>
  </si>
  <si>
    <t>Troy Dr - Toban to Goodland</t>
  </si>
  <si>
    <t>Speeding; bike connection; route to school</t>
  </si>
  <si>
    <t>Woodward Dr  Path - Sheridan Dr to Marcy Rd</t>
  </si>
  <si>
    <t>Gap in bike/walk network</t>
  </si>
  <si>
    <t>E Main St -Dickinson to 4th St</t>
  </si>
  <si>
    <t>Speeding, (bike alternative to East Washington); E Main/1st offset intersection; ped crossing improvements; request for speed humps between 1st and Dickinson</t>
  </si>
  <si>
    <t>W Beltline Frontage Rd Path  Extension to Kingston Dr</t>
  </si>
  <si>
    <t>Gap in sidewalk, safety of bike lanes</t>
  </si>
  <si>
    <t>Odana Rd at Charles Ln</t>
  </si>
  <si>
    <t>Cars don't yield at crosswalk &amp; has heavy ped/bike traffic coming to/from SW Path. Request for green marking,RRFB, signage</t>
  </si>
  <si>
    <t xml:space="preserve">Walter St </t>
  </si>
  <si>
    <t>Speeding; gap in bike network</t>
  </si>
  <si>
    <t>Speedway at Glenway and Mineral Point Rd</t>
  </si>
  <si>
    <t>5, 11, 13</t>
  </si>
  <si>
    <t>No pedestrian walk light</t>
  </si>
  <si>
    <t>Hillcrest from Midvale to Owen</t>
  </si>
  <si>
    <t>Gap in sidewalk network; route for children walking to Hamilton</t>
  </si>
  <si>
    <t>Williamson St/Thornton crossing &amp; Thornton near Jenifer/school</t>
  </si>
  <si>
    <t>Safety during school arrival/dismissal</t>
  </si>
  <si>
    <t>2500 Hoard Street</t>
  </si>
  <si>
    <t>Need of traffic calming</t>
  </si>
  <si>
    <t>W Badger/E Rusk Path Extension to Rimrock Rd</t>
  </si>
  <si>
    <t>Fish Hatchery Rd at W Wingra Dr</t>
  </si>
  <si>
    <t>Dangerous slip lane from NB Fish Hatchery Rd to EB W Wingra, crossing bike path</t>
  </si>
  <si>
    <t>Regent St at Bayview</t>
  </si>
  <si>
    <t>Farley Ave &amp; Regent St intersection</t>
  </si>
  <si>
    <t>Cars don't yield at crosswalk &amp; has heavy ped/bike traffic coming to/from cemetery</t>
  </si>
  <si>
    <t xml:space="preserve">Walnut St </t>
  </si>
  <si>
    <t>UW section marked wider than City; needs updated to match</t>
  </si>
  <si>
    <t>Forster Dr</t>
  </si>
  <si>
    <t>Hancock St (E Wilson St to E Gorham St)</t>
  </si>
  <si>
    <t>Hold Include in E Main St &amp; S Hancock St reconstruction</t>
  </si>
  <si>
    <t>Buffered bike lanes</t>
  </si>
  <si>
    <t>Milwaukee St and W Corporate Dr</t>
  </si>
  <si>
    <t>Pedestrians having difficluty crossing Milwaukee St.</t>
  </si>
  <si>
    <t>Hold Include in 2026 Milwaukee St resurfacing</t>
  </si>
  <si>
    <t>Install Bump outs, center island refuge, reevaluate signal timing, additional signage for LT yield to pedestrians.</t>
  </si>
  <si>
    <t>Midvale Blvd from Mineral Point Rd to University Ave</t>
  </si>
  <si>
    <t>5, 11</t>
  </si>
  <si>
    <t xml:space="preserve">Missing bike connection; pedestrian crossing concerns near Hilldale </t>
  </si>
  <si>
    <t>Hold In Design as part of Resurfacing project 2026 construction</t>
  </si>
  <si>
    <t>Remove on-street parking, Install marked bike lanes &amp; improve several pedestrian crossings</t>
  </si>
  <si>
    <t>North Shore Dr (Proudfit) at Southwest Path</t>
  </si>
  <si>
    <t>4, 13</t>
  </si>
  <si>
    <t>Bike safety; Crashes are typically a 2nd bike and cars start after 1st bike passes</t>
  </si>
  <si>
    <t>Hold forRRFB removal with Office of Commissioner of Railroads order</t>
  </si>
  <si>
    <t>E Buckeye Rd at Woodvale Dr</t>
  </si>
  <si>
    <t>Hold for Woodvale Dr Reconstruction 2028</t>
  </si>
  <si>
    <t>Pedestrian Crossing Safety</t>
  </si>
  <si>
    <t>RRFB, Bumpout</t>
  </si>
  <si>
    <t>S Whitney Way at Medical Circle</t>
  </si>
  <si>
    <t>Hold for Whitney/Odana Reconstruction 2027</t>
  </si>
  <si>
    <t>Crossing improvement to/from West Towne path; evaluate for midblock crossing to avoid beltline off ramps</t>
  </si>
  <si>
    <t>Continental crosswalks and new pedestrian ramps; Potential for signal for bikes/peds?</t>
  </si>
  <si>
    <t>S Whitney Way from Tokay Blvd to Odana Rd</t>
  </si>
  <si>
    <t>Bike lane needed in this section</t>
  </si>
  <si>
    <t>Reduce travel lanes to 2 in NB and SB direction.  Install buffer bike lanes each direction.</t>
  </si>
  <si>
    <t>Prairie Rd at Waterford Rd</t>
  </si>
  <si>
    <t>Speeding, difficult ped crossing at daycare in church</t>
  </si>
  <si>
    <t>Hold for traffic volume review</t>
  </si>
  <si>
    <t>Charter St (University to Regent)</t>
  </si>
  <si>
    <t>Bike safety; ped safety; intersection safety; 8 ped/bike A or B crashes or MV A over 4 blocks</t>
  </si>
  <si>
    <t>Hold for traffic volume feasability study once Johnson St reopens at UW CDIS</t>
  </si>
  <si>
    <t>NB buffered bike lanes</t>
  </si>
  <si>
    <t>N Lake St (University Ave to W Johnson St)</t>
  </si>
  <si>
    <t>2, 8</t>
  </si>
  <si>
    <t xml:space="preserve">Bike Safety -- no marked bike lanes; Unclear lane designations.  Driver confusion during congested times--especially Kohl Center events.  </t>
  </si>
  <si>
    <t>Hold for study with State St Campus Parking Garage</t>
  </si>
  <si>
    <t>Reduce SB to one lane; Shift centerline west; add NB bike lane</t>
  </si>
  <si>
    <t>E Washington Ave at Eagan Rd</t>
  </si>
  <si>
    <t>Pedestrian Fatality</t>
  </si>
  <si>
    <t>hold for study</t>
  </si>
  <si>
    <t>Continental Crosswalks, LPI</t>
  </si>
  <si>
    <t>Monroe St at Edgewood Ave</t>
  </si>
  <si>
    <t>Pedestrian crossing safety; no bike facilities to complete Lake Wingra Loop</t>
  </si>
  <si>
    <t>Hold for study</t>
  </si>
  <si>
    <t>Littlemore Dr and Juneberry / Door Creek Park</t>
  </si>
  <si>
    <t>Speeding, safety of children crossing to park, path connection into park; Speeding newar Door Creek Park</t>
  </si>
  <si>
    <t>RRFB or continental crosswalk; stop signs</t>
  </si>
  <si>
    <t>Cottage Grove Rd at Hwy 51</t>
  </si>
  <si>
    <t>3, 15</t>
  </si>
  <si>
    <t>Safety for people crossing the Hwy 51 off ramps when traveling along CGR</t>
  </si>
  <si>
    <t>Hold for Stoughton Rd Study</t>
  </si>
  <si>
    <t xml:space="preserve"> Continental Crosswalks and Green Markings; further improvements w/ WisDOT Hwy 51 project</t>
  </si>
  <si>
    <t>Whitney Way at Schroeder Rd</t>
  </si>
  <si>
    <t>10, 19, 20</t>
  </si>
  <si>
    <t>Hold for SS4A study/project</t>
  </si>
  <si>
    <t>Eagan Rd - E Washington Ave to E Towne Blvd</t>
  </si>
  <si>
    <t>Hold for SS4A grant study</t>
  </si>
  <si>
    <t>E Washington Ave at Hwy 30</t>
  </si>
  <si>
    <t>12, 15</t>
  </si>
  <si>
    <t>Improve transition from Hwy 30 freeway to E Wash; Hwy 30 is a barrier to walking/biking through this area</t>
  </si>
  <si>
    <t>Hold for SS4A grant</t>
  </si>
  <si>
    <t>Improve markings though intersection</t>
  </si>
  <si>
    <t>Schroeder Rd @ Saybrook Rd</t>
  </si>
  <si>
    <t>19, 20</t>
  </si>
  <si>
    <t>Challenging crossing for school kids and Metro users</t>
  </si>
  <si>
    <t>Hold for SS4A</t>
  </si>
  <si>
    <t>Regent St at S Orchard St</t>
  </si>
  <si>
    <t>8, 13</t>
  </si>
  <si>
    <t>Hold for Regent Reconstruction 2026</t>
  </si>
  <si>
    <t>Regent St at S Brooks St</t>
  </si>
  <si>
    <t>Capital City Path - Livingston St</t>
  </si>
  <si>
    <t>Hold for Raised Crossing Project (SDM)</t>
  </si>
  <si>
    <t>Capital City Path - Brearly St</t>
  </si>
  <si>
    <t>Verona Frontage Rd/Southwest Path</t>
  </si>
  <si>
    <t>Ped/Bike Crossing Safety</t>
  </si>
  <si>
    <t>Hold for post-construction evaluation</t>
  </si>
  <si>
    <t>Pontiac Tr - 1100 block</t>
  </si>
  <si>
    <t>Speeding; no sidewalks/unimproved road</t>
  </si>
  <si>
    <t>Hold for Pontiac Project</t>
  </si>
  <si>
    <t>Mills St (University Ave to Regent St)</t>
  </si>
  <si>
    <t xml:space="preserve">Bike safety </t>
  </si>
  <si>
    <t>Hold for PIM and/or resurfacing</t>
  </si>
  <si>
    <t>Remove on-street parking, buffered bike lanes</t>
  </si>
  <si>
    <t>Olin Ave at Quann-Olin Pkwy</t>
  </si>
  <si>
    <t>Hold for Olin Reconstruction 2029</t>
  </si>
  <si>
    <t>Journey Mental Health is consolidating services at this location. Request to improve crossing as most clients walk, bike or take transit.</t>
  </si>
  <si>
    <t>Raymond at Prairie</t>
  </si>
  <si>
    <t>Pedestrian Safety</t>
  </si>
  <si>
    <t>Hold for now</t>
  </si>
  <si>
    <t>Bumpout SE corner, Continental Crosswalks</t>
  </si>
  <si>
    <t>Packers Ave - 6th to Commercial</t>
  </si>
  <si>
    <t>Speeding; too many lanes, speed limit too high; need better ped crossing to reach Madison College area</t>
  </si>
  <si>
    <t>Hold for N/S BRT</t>
  </si>
  <si>
    <t>Install continental crosswalks, LPI? at Commercial</t>
  </si>
  <si>
    <t>Park St at W Washington/Vilas Ave</t>
  </si>
  <si>
    <t>Improve visibility of pedestrians crossing Park St; challenges with electrical pole blocking ped visibility on SW corner; crashes are often cars turning right from Vilas on S Park as well as reckless/DUI drivers from W Washington turn south on Park St</t>
  </si>
  <si>
    <t>Olin Ave at S Park St</t>
  </si>
  <si>
    <t>No crosswalk on north Park St (only on south leg of intersection)</t>
  </si>
  <si>
    <t>W Washington Ave at West Shore</t>
  </si>
  <si>
    <t>Bike connection to West Shore/Brittingham</t>
  </si>
  <si>
    <t>Moorland Rd Bike &amp; Pedestrian Improvements - Connection to Capital City Trail</t>
  </si>
  <si>
    <t>Hold for Moorland Rd Bike Path Project (2027)</t>
  </si>
  <si>
    <t>Gaps in sidewalk and bike network</t>
  </si>
  <si>
    <t>Construct new bike ramp at Raywood/Moorland</t>
  </si>
  <si>
    <t>Milwaukee St at Leon St</t>
  </si>
  <si>
    <t>Hold for Milwaukee Resurfacing 2026</t>
  </si>
  <si>
    <t>RRFB, Construct Bumpout(s)</t>
  </si>
  <si>
    <t>Fair Oaks Ave and Milwaukee St</t>
  </si>
  <si>
    <t>Yellow Backing on signal heads, Continental Crosswalks</t>
  </si>
  <si>
    <t>Milwaukee St at Schenk</t>
  </si>
  <si>
    <t>Junction Rd at Bus Stops 6818 &amp; 6279 (near UW Health Clinic)</t>
  </si>
  <si>
    <t>Hold for Junction Rd Resurfacing (2026)</t>
  </si>
  <si>
    <t>Improve crossing to bus stop;  lack of convenient crossing location</t>
  </si>
  <si>
    <t>RRFB, New Midblock Crosswalk</t>
  </si>
  <si>
    <t>John Nolen Dr at E Olin Ave</t>
  </si>
  <si>
    <t>Hold for John Nolen/Olin Reconstruction 2029</t>
  </si>
  <si>
    <t>John Nolen Dr at E Lakeside St</t>
  </si>
  <si>
    <t>Hold for John Nolen Reconstruction 2028</t>
  </si>
  <si>
    <t>John Nolen Dr and Rimrock Rd</t>
  </si>
  <si>
    <t>Rear End Crashes; desire for raised crossing at path</t>
  </si>
  <si>
    <t>Hold for John Nolen reconstruction</t>
  </si>
  <si>
    <t>N Sherman Ave at Melrose St</t>
  </si>
  <si>
    <t>Pedestrian crossing safety &amp; speeding (injury crashes were in private parking lots)</t>
  </si>
  <si>
    <t>Hold for island feasibility</t>
  </si>
  <si>
    <t>S High Point Rd at Lois Lowry Ln/New Washburn Way</t>
  </si>
  <si>
    <t>No crosswalk in this area, no sidewalk going south so need to cross but the nearest signal is fairly far away, very unsafe for people walking/biking</t>
  </si>
  <si>
    <t>Hold for Hill Valley Plat</t>
  </si>
  <si>
    <t>Cottage Grove Rd - Capital City Trail to Vernon Ave</t>
  </si>
  <si>
    <t>3, 15, 16</t>
  </si>
  <si>
    <t>Safety for people biking ; improvement needed to be All Ages Ability especially when Cap City extended towards Glacial Drumlin</t>
  </si>
  <si>
    <t>Hold for Future Path project on south side of Cottage Grove</t>
  </si>
  <si>
    <t>Extend Buffered bike lanes to path, add green markings at intersections</t>
  </si>
  <si>
    <t>Fish Hatchery Rd and Cedar St</t>
  </si>
  <si>
    <t xml:space="preserve">Hold for future evaluation </t>
  </si>
  <si>
    <t>Speedway Rd at S Franklin Ave / Hammersley Ave</t>
  </si>
  <si>
    <t>Hold for Franklin Reconstruction 2027</t>
  </si>
  <si>
    <t>Long crosswalk along west side of Speedway</t>
  </si>
  <si>
    <t xml:space="preserve">Reconfigure intersection to better align Franklin and Hammersley leading into Speedway.  Continental crosswalk at Speedway/Hammersley. </t>
  </si>
  <si>
    <t>N &amp;S Franklin Ave -- University Ave to Speedway Rd</t>
  </si>
  <si>
    <t>North-south bike connection; speeding; sidewalk gaps/unimproved street; HIN only at University Ave</t>
  </si>
  <si>
    <t xml:space="preserve">Crest Line Drive </t>
  </si>
  <si>
    <t xml:space="preserve">Requesting speed bumps; Speeding near school </t>
  </si>
  <si>
    <t>Hold for follow up study from bumpouts installed in 2024</t>
  </si>
  <si>
    <t>Milwaukee St at Kurt Dr</t>
  </si>
  <si>
    <t>Hold for feasability study</t>
  </si>
  <si>
    <t>RRFB, Bumpout(s), Continental Crosswalk</t>
  </si>
  <si>
    <t>University Ave between Allen Blvd and Midvale</t>
  </si>
  <si>
    <t>Speed Reduction request from resident in area</t>
  </si>
  <si>
    <t>Hold for County coordination</t>
  </si>
  <si>
    <t>Reduce Speed Limit &amp; Speed Feedback Signs (DFB)</t>
  </si>
  <si>
    <t>Olin Ave from Wingra Creek to JND</t>
  </si>
  <si>
    <t>13, 14</t>
  </si>
  <si>
    <t>Bike lanes end (there is a path option); ped crossing improvements; slow traffic; road goes from 2 lanes to 4 lanes; speeding</t>
  </si>
  <si>
    <t>Hold for coordination with Dane County &amp; development</t>
  </si>
  <si>
    <t>W Washington Ave near midblock crossing</t>
  </si>
  <si>
    <t>Speeding; cars park too close to crosswalks on W Washington which makes visibility bad (bumpouts might help)</t>
  </si>
  <si>
    <t>Hold for CDA redevelopment</t>
  </si>
  <si>
    <t>Fish Hatchery Rd and Martin St</t>
  </si>
  <si>
    <t>13 &amp; 14</t>
  </si>
  <si>
    <t>Hold For Cannonball Project</t>
  </si>
  <si>
    <t>Wingra Dr near South St (ped bridge)</t>
  </si>
  <si>
    <t>Safety for pedestrians crossing</t>
  </si>
  <si>
    <t>Hold for Cannonball project</t>
  </si>
  <si>
    <t>RRFB, Continental Crosswalk,  Bumpouts</t>
  </si>
  <si>
    <t>Starkweather Creek Path Extension - Anderson St from Pearson St to International Ln</t>
  </si>
  <si>
    <t>Hold for additional study/design</t>
  </si>
  <si>
    <t>Two-way cycle track on south side of Anderson Street</t>
  </si>
  <si>
    <t>Wilson Street at Dickinson Street</t>
  </si>
  <si>
    <t>Difficult path crossing of Dickinson St--poor visibility</t>
  </si>
  <si>
    <t>Center islands and all-way stop</t>
  </si>
  <si>
    <t>N Sherman at Northgate Mall</t>
  </si>
  <si>
    <t>North St</t>
  </si>
  <si>
    <t>Speeding; bike connection from Milwaukee to Hoard St; Bike crash at E Johnson intersection with car turning left from North onto E Johnson &amp; failure to yield to bike in crosswalk</t>
  </si>
  <si>
    <t>Hold for additional study/data collection</t>
  </si>
  <si>
    <t>Add buffered bike lanes, remove parking</t>
  </si>
  <si>
    <t>Mid Town Rd at Hawks Ridge Dr / Hawks Landing Cir</t>
  </si>
  <si>
    <t>Pedestrian Crossing Safety, difficult to cross, requestingRRFB, Speeding</t>
  </si>
  <si>
    <t>Mid Town Rd at Waterbend Dr</t>
  </si>
  <si>
    <t>South Point at Silicon Priaire, Harvest Moon, Briar Haven</t>
  </si>
  <si>
    <t>Old Sauk Rd at Bear Claw Way</t>
  </si>
  <si>
    <t>Intersection is hard to cross for pedestrians; cars speed, car rear ended when yielded to pedestrians</t>
  </si>
  <si>
    <t xml:space="preserve">Tokay Blvd near Anthony/Frederick Ln &amp; Gately </t>
  </si>
  <si>
    <t>Segoe Rd and Manor Cross</t>
  </si>
  <si>
    <t>Pedestrian crossing across Segoe</t>
  </si>
  <si>
    <t>Mineral Point Rd - Speedway to Whitney Way</t>
  </si>
  <si>
    <t>Missing bike connection; difficult ped crossings</t>
  </si>
  <si>
    <t>Hold for 2027 resurfacing study</t>
  </si>
  <si>
    <t xml:space="preserve"> Buffered Bike lanes</t>
  </si>
  <si>
    <t>Mineral Point Rd and Owen Dr</t>
  </si>
  <si>
    <t>Pedestrian Safety; Crossing Guard request: blinking amber lights on trombone arm in advance of both approaches on Mineral Pt Rd, with DFB (replicate what we have for advanced approach on Maple Grove Dr near Chavez)</t>
  </si>
  <si>
    <t xml:space="preserve">Hold for 2027 Mineral Point Rd resurfacing project </t>
  </si>
  <si>
    <t>Franklin at Hillcrest</t>
  </si>
  <si>
    <t>Speeding and lack of yielding to pedestrians on Franklin; likely by traffic going to/from UW Hospital</t>
  </si>
  <si>
    <t>Hold for 2027 Franklin reconstruction</t>
  </si>
  <si>
    <t>Request for all-way stop and high visibility crosswalks across Franklin</t>
  </si>
  <si>
    <t>Milwaukee St - Fair Oaks to Schenk</t>
  </si>
  <si>
    <t>Improve bike lanes; motorists use bike lanes to pass on right; bike lanes not All Ages &amp; Abilities; high motor vehicle speeds adjacent to bike lane</t>
  </si>
  <si>
    <t>Hold for 2026 Milwaukee Street</t>
  </si>
  <si>
    <t>delineators in non-parking areas</t>
  </si>
  <si>
    <t>E Washington Ave and Zeier Rd</t>
  </si>
  <si>
    <t>Hold and reevaluate after BRT</t>
  </si>
  <si>
    <t>Whitney Way - Hammersley to Beltline</t>
  </si>
  <si>
    <t>Overall safety</t>
  </si>
  <si>
    <t>Hold 2024 SS4A grant</t>
  </si>
  <si>
    <t>Road Diet &amp; Buffered Bike Lanes</t>
  </si>
  <si>
    <t>Whitney Way (Hammersley to Raymond)</t>
  </si>
  <si>
    <t>Lane Configuration</t>
  </si>
  <si>
    <t>Hold 2023 SS4A grant</t>
  </si>
  <si>
    <t>Add bike lanes</t>
  </si>
  <si>
    <t>Wright Street</t>
  </si>
  <si>
    <t>overbuilt for traffic volume</t>
  </si>
  <si>
    <t>Hold  - Complete with resurfacing project</t>
  </si>
  <si>
    <t>reduce NB to one lane; add buffer to bike lanes</t>
  </si>
  <si>
    <t>Safe Streets Madison - Projects approved but not yet constructed</t>
  </si>
  <si>
    <t>Wingra at Park</t>
  </si>
  <si>
    <t>Visibility issues with eastbound Wingra right turns and path users</t>
  </si>
  <si>
    <t>Include in N/S BRT contract</t>
  </si>
  <si>
    <t>Bumpout to close eastbound right turn lane</t>
  </si>
  <si>
    <t>Park St at Buick St (near The Village on Park)</t>
  </si>
  <si>
    <t>Overall safety; neighborhood street but 4 lanes; change feel of street; pedestrian crashes are primarily left turns from Buick  onto Park St</t>
  </si>
  <si>
    <t>Approved - 2023</t>
  </si>
  <si>
    <t>Yield to Pedestrian Signage</t>
  </si>
  <si>
    <t>Cottage Grove Rd at Cap City Path</t>
  </si>
  <si>
    <t>Lack of yielding at path crossing</t>
  </si>
  <si>
    <t>Add light up yield to ped/bike sign</t>
  </si>
  <si>
    <t>N Randall Ave at SW Commuter Path</t>
  </si>
  <si>
    <t>Bike crossing safety</t>
  </si>
  <si>
    <t>Approved at 9/13/23 TC</t>
  </si>
  <si>
    <t>RRFB &amp; Green markings</t>
  </si>
  <si>
    <t>Cottage Grove Rd--East of Interstate</t>
  </si>
  <si>
    <t>Substandard crosswalks at new bus stops</t>
  </si>
  <si>
    <t>Approved--include in future SSM contract</t>
  </si>
  <si>
    <t>Mineral Point Rd at NB Beltline On-Ramp</t>
  </si>
  <si>
    <t>Unsafe bike path crossing</t>
  </si>
  <si>
    <t>Approved--to be completed by TE Shop</t>
  </si>
  <si>
    <t>Install "Turning Vehicles Yield to Pedestrian" signs</t>
  </si>
  <si>
    <t>N Sixth St Bike Blvd including E Washington &amp; Packers crossing</t>
  </si>
  <si>
    <t>Consideration of improvements to create Bike Blvd to connect Union Corners/Demetral/Pennsylvania</t>
  </si>
  <si>
    <t>Approved</t>
  </si>
  <si>
    <t>Sharrows on 6th St; Signing</t>
  </si>
  <si>
    <t>Cross Country Rd at Ice Age Junction Trail</t>
  </si>
  <si>
    <t>Drivers don't yield at path crossing and are traveling at high speed. Request for RRFB.</t>
  </si>
  <si>
    <t>Approved at 4/24/24 TC</t>
  </si>
  <si>
    <t>Midvale Blvd and Odana Rd</t>
  </si>
  <si>
    <t>Multiple MV crashes involving left turns from Midvale</t>
  </si>
  <si>
    <t>Add protected left turns--reconfigure signal heads, add phases and detection</t>
  </si>
  <si>
    <t>Midvale Blvd and Tokay Blvd</t>
  </si>
  <si>
    <t>Mills St (Erin to Wingra Dr)</t>
  </si>
  <si>
    <t>No bike facilities</t>
  </si>
  <si>
    <t>Add bike lane markings</t>
  </si>
  <si>
    <t>Thompson Rd at Cottage Grove Rd</t>
  </si>
  <si>
    <t>No sidewalk; ped crash</t>
  </si>
  <si>
    <t>Nelson Rd (High Crossing to Morgan Way)</t>
  </si>
  <si>
    <t>Sidewalk &amp; WB bike lane gap on Nelson rd</t>
  </si>
  <si>
    <t xml:space="preserve">Add path connection on north side of Nelson Rd </t>
  </si>
  <si>
    <t>Raymond Rd at Frisch Rd</t>
  </si>
  <si>
    <t>Pedestrian crossing visibility at bus stop location</t>
  </si>
  <si>
    <t>Lien Rd - Parkside to Thierer</t>
  </si>
  <si>
    <t>3, 17</t>
  </si>
  <si>
    <t>Odana Rd at Midvale Blvd</t>
  </si>
  <si>
    <t>Bike Lane gap (Odana); overall safety</t>
  </si>
  <si>
    <t>Approved at 4/23/25 TC</t>
  </si>
  <si>
    <t>bike boxes on Odana, painted buffered bike lanes leading into and across intersection</t>
  </si>
  <si>
    <t>Wright St - at Straubel St</t>
  </si>
  <si>
    <t>Pedestrian crossing safety at bus stop</t>
  </si>
  <si>
    <t>Regent St at Lafayette Dr</t>
  </si>
  <si>
    <t>Lack of curb ramps, marked crosswalk; many children cross here to go to Van Hise Elementary School</t>
  </si>
  <si>
    <t>Pedestrian Ramps and continental Crosswalk</t>
  </si>
  <si>
    <t>McKee Rd at Maple Grove Dr</t>
  </si>
  <si>
    <t>Overall Traffic Safety; speeding; unsafe pulling in/out of gas station</t>
  </si>
  <si>
    <t>Protected left turn phases (all approaches or 3 of 4 approaches--no NB improvements), Leading pedestrian interval, Yellow reflective on signal back plates, increase yellow change interval</t>
  </si>
  <si>
    <t>Watts at Kottke</t>
  </si>
  <si>
    <t>SR 17958</t>
  </si>
  <si>
    <t>RRFB, move crosswalk to other side</t>
  </si>
  <si>
    <t>Monterey Dr - Midblock Crossing</t>
  </si>
  <si>
    <t>Request for crosswalk to playground at Warner Park from apartment buildings</t>
  </si>
  <si>
    <t>crosswalk and Construct pedestrian ramps</t>
  </si>
  <si>
    <t>N Owen Dr at Lucia Crest Park</t>
  </si>
  <si>
    <t>Speeding near park; pedestrian/bike safety</t>
  </si>
  <si>
    <t>Speed humps, bike blvd connection from Midvale to Blackhawk crossing</t>
  </si>
  <si>
    <t>Highland Ave at University Ave</t>
  </si>
  <si>
    <t>signal improvement to allow protected left turns</t>
  </si>
  <si>
    <t>Park St at Chandler St</t>
  </si>
  <si>
    <t>S Stoughton Rd Service Rd (E) sidewalk (Robertson Rd to Portland Pkwy</t>
  </si>
  <si>
    <t>No sidewalk; future Occupy Madison site</t>
  </si>
  <si>
    <t>In Design</t>
  </si>
  <si>
    <t>Sidewalk connection to Portland Pkwy/Stoughton Rd pedestrian overpass bridge</t>
  </si>
  <si>
    <t>S Baldwin St</t>
  </si>
  <si>
    <t>lack of bike facilities connecting to bike boulevard</t>
  </si>
  <si>
    <t>Add bike lanes, temp curb bumpout at E Wilson St intersection</t>
  </si>
  <si>
    <t xml:space="preserve"> Ontario St, Buckingham Ln, Dawes St</t>
  </si>
  <si>
    <t>Approved at 9/13/23 TC but without speed humps</t>
  </si>
  <si>
    <t>bike boulevard</t>
  </si>
  <si>
    <t>N Baldwin St</t>
  </si>
  <si>
    <t>Speeding, ped/bike safety, overall safety; concerns at E Mifflin, E Dayton &amp; other locations along this corridor</t>
  </si>
  <si>
    <t>Approved on 9/27</t>
  </si>
  <si>
    <t>Remove on-street parking, add bike lanes</t>
  </si>
  <si>
    <t>Broom Street (Main St to W Washington Ave)</t>
  </si>
  <si>
    <t>narrow on-street bike lane between travel lane and parked vehicles; all ages &amp; abilities</t>
  </si>
  <si>
    <t>Parking Protected Bike Lane</t>
  </si>
  <si>
    <t>School zone speed limit updates</t>
  </si>
  <si>
    <t>Existing posted speed limit is too high according to Vision Zero city standards</t>
  </si>
  <si>
    <t>In Progress.</t>
  </si>
  <si>
    <t>Reduce posted school speed limit from 20 to 15</t>
  </si>
  <si>
    <t>Raymond Rd (High Point Rd to McKenna Blvd)</t>
  </si>
  <si>
    <t xml:space="preserve">Overall safety, speeding, request for speed limit changes </t>
  </si>
  <si>
    <t>Completed 2025</t>
  </si>
  <si>
    <t>Reduce speed limit from 35 - 30</t>
  </si>
  <si>
    <t>W. Washington Ave and Park (to Regent)</t>
  </si>
  <si>
    <t>Speed Reduction; currently 30 mph in area with park; residential</t>
  </si>
  <si>
    <t>Reduce speed limit from 30 to 25</t>
  </si>
  <si>
    <t>Old Sauk Rd (Pleasant View Rd to Beltline)</t>
  </si>
  <si>
    <t>Cottage Grove Rd from Flora to Meadowlark</t>
  </si>
  <si>
    <t>Speed Reduction request from resident in area to continue reduction to at least Meadowlark which is a popular crossing location</t>
  </si>
  <si>
    <t>Completed 2023</t>
  </si>
  <si>
    <t>Reduce posted speed limit from 35 to 30</t>
  </si>
  <si>
    <t>Aberg Ave at Packers SB Ramps</t>
  </si>
  <si>
    <t>Substandard crosswalk markings at new bus stop</t>
  </si>
  <si>
    <t>Odana Rd just west of Whitney Way</t>
  </si>
  <si>
    <t>westbound confusion at driveway; bike lane ends &amp; transitions to sharrows</t>
  </si>
  <si>
    <t>Island and pavement markings</t>
  </si>
  <si>
    <t>Gorham St at Blount St</t>
  </si>
  <si>
    <t>Grand Canyon Dr &amp; West Platte Dr</t>
  </si>
  <si>
    <t>Needs a bike lane all the way to the West Towne Path</t>
  </si>
  <si>
    <t>Remove parking, and install bike lanes to connect Odana Rd to West Towne Path</t>
  </si>
  <si>
    <t>Trailsway Raised Crossing</t>
  </si>
  <si>
    <t>Ped crossing</t>
  </si>
  <si>
    <t>Approved - Future SSM Project</t>
  </si>
  <si>
    <t>Thierer Rd (E Wash to just west of Eagan Rd)</t>
  </si>
  <si>
    <t>Road Diet and buffered bike lanes</t>
  </si>
  <si>
    <t xml:space="preserve">Regent St &amp; West Washington Ave &amp; Proudfit St </t>
  </si>
  <si>
    <t>High left turn crash location</t>
  </si>
  <si>
    <t>Traffic signal improvements to provide protected/permissive left turns</t>
  </si>
  <si>
    <t>Raymond Rd at Whitney Way</t>
  </si>
  <si>
    <t>Signal improvements to allow protected/permissive left turns; Install NTOR?</t>
  </si>
  <si>
    <t>Raymond Rd at McKenna Blvd</t>
  </si>
  <si>
    <t>Signal improvements to allow protected/permissive left turns</t>
  </si>
  <si>
    <t>Add small bumpout at S Park/Vilas southwest corner; add continental crosswalks; Add left turn arrows for westbound vehicles.</t>
  </si>
  <si>
    <t>W Johnson St at N Frances St</t>
  </si>
  <si>
    <t>Pedestrian crashes are MV turnlng left from Johnson to Frances or MV turning left from Frances onto Johnson</t>
  </si>
  <si>
    <t>Test hardened centerline ( NYC info at https://www1.nyc.gov/html/dot/html/pedestrians/turn-calming.shtml)</t>
  </si>
  <si>
    <t>Packers/Starkweather Creek Path</t>
  </si>
  <si>
    <t>Improve intersection for bike travel on Starkweather Creek Path and Packers westside on/off ramps - There are potential improvements with signal operation changes and need to continue the marked bike lane eastbound on Aberg up to the on ramp.</t>
  </si>
  <si>
    <t>Extend EB bike lane from Everett St to SB Packers on-ramp</t>
  </si>
  <si>
    <t>W Main St--Proudfit to Brittingham</t>
  </si>
  <si>
    <t>Bike gap</t>
  </si>
  <si>
    <t>Old Sauk Rd and Sauk Ridge Trail</t>
  </si>
  <si>
    <t>Speeding, pedestrian safety; sidewalk only on one side of Old Sauk Rd in this location; Blue Ridge Pkwy no sidewalk on northside</t>
  </si>
  <si>
    <t>Curb bumpout, add ped ramp, RRFB &amp; continental crosswalk</t>
  </si>
  <si>
    <t>Park St at Haywood</t>
  </si>
  <si>
    <t>Bike/ped crossing improvements; request from someone trying to go from Arboretum to South Shore Bike Blvd but cannot cross S Park St at commute time</t>
  </si>
  <si>
    <t>Approved--In Group 1 Contract for 2023 construction</t>
  </si>
  <si>
    <t>Seminole Hwy - south of beltline</t>
  </si>
  <si>
    <t>Speeding; bike lane, no sidewalk</t>
  </si>
  <si>
    <t>Driver Speed Feedback Board</t>
  </si>
  <si>
    <t>Ziegler Rd, Stein Ave, and Portland Pkwy</t>
  </si>
  <si>
    <t>Lack of bike facility connections for new Autumn Ridge Path project</t>
  </si>
  <si>
    <t>Add signing and marking to convert to bike boulevard</t>
  </si>
  <si>
    <t>N Orchard St - Regent to Spring</t>
  </si>
  <si>
    <t>Bike facility gap</t>
  </si>
  <si>
    <t>Add contraflow bike lane</t>
  </si>
  <si>
    <t>Year Constructed</t>
  </si>
  <si>
    <t>Portage Rd</t>
  </si>
  <si>
    <t>Complete</t>
  </si>
  <si>
    <t>17, 12</t>
  </si>
  <si>
    <t>Speeding; request for speed limit reduction</t>
  </si>
  <si>
    <t xml:space="preserve">Reduce speed limit from 30 - 25 </t>
  </si>
  <si>
    <t>Segoe Rd</t>
  </si>
  <si>
    <t xml:space="preserve">Speed concerns; request for 25mph speed limit </t>
  </si>
  <si>
    <t>Reduce Speed limit from 30 - 25</t>
  </si>
  <si>
    <t>John Nolen Dr causeway</t>
  </si>
  <si>
    <t>Vision Zero Action Plan Strategy: Review 10% of HIN streets each year and change speed limits where appropriate</t>
  </si>
  <si>
    <t>Reduce speed limit from 40 - 35</t>
  </si>
  <si>
    <t>E Washington Ave (E of Stoughton Rd)</t>
  </si>
  <si>
    <t>17, 3, 12</t>
  </si>
  <si>
    <t>Mineral Point Rd (W of Whitney)</t>
  </si>
  <si>
    <t>8, 19</t>
  </si>
  <si>
    <t>Old Sauk Rd (Beltline to Westfield)</t>
  </si>
  <si>
    <t>Dutch Mill Rd / Femrite Dr</t>
  </si>
  <si>
    <t>Pierstoff St / Pearson St</t>
  </si>
  <si>
    <t>South Point Rd at Valley View Rd</t>
  </si>
  <si>
    <t>Southbound driving through stop sign/intersection and off road</t>
  </si>
  <si>
    <t>LED blinking Stop sign</t>
  </si>
  <si>
    <t>E Washington Ave at Baldwin St</t>
  </si>
  <si>
    <t>Ped safety from lack of yielding - both right turns and left turn crashes, speeding, people don't seem to know which lane is turning/going straight</t>
  </si>
  <si>
    <t xml:space="preserve">Left turn lane designations with signs/markings </t>
  </si>
  <si>
    <t>Frisch Rd area</t>
  </si>
  <si>
    <t>Speed reduction &amp; sign appropriate speed limit</t>
  </si>
  <si>
    <t>Milwaukee St and Swanton Rd</t>
  </si>
  <si>
    <t xml:space="preserve">Overall Safety, Speeding </t>
  </si>
  <si>
    <t>N Thompson Dr at Jana Ln</t>
  </si>
  <si>
    <t xml:space="preserve">Crashes from drivers existing private driveway, turning left onto N Thompson Drive.  Visibility issues. </t>
  </si>
  <si>
    <t xml:space="preserve">Island, bump out done with quick curb materials not concrete (example - https://dezignline.com/protected-bikeway-pedestrian-products/curbrail/) </t>
  </si>
  <si>
    <t>University Ave at Randall Ave</t>
  </si>
  <si>
    <t>People driving don't yield to bikes headed east; Randall has most crashes of counterflow lane intersections</t>
  </si>
  <si>
    <t>Rewire signal controller to allow for leading ped/bike interval on south leg</t>
  </si>
  <si>
    <t>S Park St at Olin Ave</t>
  </si>
  <si>
    <t>Majority of crashes at Park St intersection &amp; are failure to yield by MV; 2 crashes were pedestrians crossing Olin</t>
  </si>
  <si>
    <t>Continental crosswalks</t>
  </si>
  <si>
    <t>Hoepker Rd path crossing</t>
  </si>
  <si>
    <t>Uncontrolled path crossing</t>
  </si>
  <si>
    <t>Hovde Rd and Troy Dr</t>
  </si>
  <si>
    <t>Post Rd at Cannonball Path (Leopold Elementary)</t>
  </si>
  <si>
    <t>Children have trouble with drivers yielding; request for improvement; hill before path impacts visibility; path will be even more heavily used with new facilities at Leopold Park and Cannonball Extension</t>
  </si>
  <si>
    <t>Portage Rd near Clove Dr</t>
  </si>
  <si>
    <t>Crashes on curve (alcohol as factor)</t>
  </si>
  <si>
    <t>Islands (2) around curve</t>
  </si>
  <si>
    <t xml:space="preserve">Zeier Rd - E Towne Way shopping mall area </t>
  </si>
  <si>
    <t>Turn safety (crashes all during months the barrels are not set up); lack of accessible pedestrian crossings at Zeier/E Towne Way</t>
  </si>
  <si>
    <t>Convert to left turns only with center island.  This is set up with barrels, annually, December thru March. Add new crosswalk with continental crossing, accessible curb ramps</t>
  </si>
  <si>
    <t>Hammersley Rd at Theresa Ter (Anana Elementary)</t>
  </si>
  <si>
    <t>School crossing improvement; concerns for children walking to school</t>
  </si>
  <si>
    <t>Odana Rd - Gammon Rd to Grand Canyon Dr</t>
  </si>
  <si>
    <t>People pass in turn lane - safety of peds crossing and bikes, bus stop crossing just east of Gammon (no close crosswalk)</t>
  </si>
  <si>
    <t>Islands (4) - Gammon to just east of Grand Canyon; evaluate impact &amp; consider funding remaining islands in 2023</t>
  </si>
  <si>
    <t>Sherman Ave (Few to Marston)</t>
  </si>
  <si>
    <t>Speeding on Sherman; MV crossing centerline</t>
  </si>
  <si>
    <t>Islands at Few St and at Marston St</t>
  </si>
  <si>
    <t>McKenna Blvd &amp; Putnam Rd</t>
  </si>
  <si>
    <t>Crashes when drivers cut corner between McKenna and Putnam</t>
  </si>
  <si>
    <t>Park St at Regent St</t>
  </si>
  <si>
    <t>Add Continental Crosswalks; Test basic hardened centerline at island (NYC Info at https://www1.nyc.gov/html/dot/html/pedestrians/turn-calming.shtml)</t>
  </si>
  <si>
    <t>Fish Hatchery Rd at Park St</t>
  </si>
  <si>
    <t>Improve pedestrian/bike crossing safety; challenging location for pedestrians &amp; bikes; failure to yield crashes</t>
  </si>
  <si>
    <t>Countdown Pedestrian Signals; Create space near Peloton for bike lane to connect to Parr; green markings on Park for through bike lane</t>
  </si>
  <si>
    <t>Milwaukee Street esp near Crystal/Swanton</t>
  </si>
  <si>
    <t>People pass on right in bike lane; safety for bike lane users; improve crossings for people walking</t>
  </si>
  <si>
    <t>bumpouts - Andrew Way, Daffodil Ln</t>
  </si>
  <si>
    <t>Northport Dr at N Sherman</t>
  </si>
  <si>
    <t>Safety of ped/bike crossing; numerous distracted driving crashes; 1 bike in crosswalk/MV failure to yield</t>
  </si>
  <si>
    <t xml:space="preserve">Continental crosswalks  </t>
  </si>
  <si>
    <t>Schroeder Rd - Laurie to Rayovac, Ellis Potter Ct</t>
  </si>
  <si>
    <t>Speeding; bike route; ped crossing safety; fatality at Ellis Poter Ct</t>
  </si>
  <si>
    <t>Islands (3)</t>
  </si>
  <si>
    <t>Dempsey Rd - Calvert/ Path crossing area</t>
  </si>
  <si>
    <t>Speeding; motorcycle fatality at curve</t>
  </si>
  <si>
    <t>Islands around curve</t>
  </si>
  <si>
    <t>Regent St corridor (Monroe to Park)</t>
  </si>
  <si>
    <t>Poor crosswalk visibility</t>
  </si>
  <si>
    <t>Milwaukee St bridge over I-90</t>
  </si>
  <si>
    <t>Pedestrian gap / no sidewalk on bridge</t>
  </si>
  <si>
    <t>Install new pavement markings to provide designated pedestrian space within street</t>
  </si>
  <si>
    <t>Hayes Rd - near Dawn Rd</t>
  </si>
  <si>
    <t>Fatality (speeding hit parked semi just past Forest Run); Ped hit at Dawn Rd Failure to Yield; Single vehicle crash was run off road/hit tree ; speed related crashes near Anniversary Ln</t>
  </si>
  <si>
    <t>islands (5)</t>
  </si>
  <si>
    <t>Northport Dr at Northridge Terrace</t>
  </si>
  <si>
    <t>Safety particularly for middle school students crossing road to bus stop</t>
  </si>
  <si>
    <t>Continental crosswalk</t>
  </si>
  <si>
    <t>Rosa Rd--Old Sauk Rd to Mineral Point Rd</t>
  </si>
  <si>
    <t>E Washington Ave at Pawling St</t>
  </si>
  <si>
    <t>Improve crossing safety</t>
  </si>
  <si>
    <t>Park St at W Lakeside St</t>
  </si>
  <si>
    <t>Ped/Bike crossing safety; 1 bike crash with bike not seeing car before turning left</t>
  </si>
  <si>
    <t>Westfield Rd (N) at Walnut Grove Park</t>
  </si>
  <si>
    <t>Speeding; ped crossing safety; bike crash at Westfield at Colony in crosswalk</t>
  </si>
  <si>
    <t xml:space="preserve">Speed humps (3) &amp; 2 Islands, new crosswalks, speed reduction </t>
  </si>
  <si>
    <t>Milwaukee St - Milo Ln</t>
  </si>
  <si>
    <t>Williamson St</t>
  </si>
  <si>
    <t>Overall safety / poor crosswalk visiblity</t>
  </si>
  <si>
    <t>Nakoma Rd (Thoreau Elementary)</t>
  </si>
  <si>
    <t>Sidewalk gap; ped safety concerns crossing street at rush hour; cars passing in parking area before school</t>
  </si>
  <si>
    <t>Badger Rd near Cypress Way (Lincoln Elementary)</t>
  </si>
  <si>
    <t>Speeding at school start/end; ped safety at crossing guard location (also a bus stop)</t>
  </si>
  <si>
    <t>Bumpout just on northwest corner (Crossing Guard location)</t>
  </si>
  <si>
    <t>Milwaukee St at N Thompson Dr</t>
  </si>
  <si>
    <t>Reckless driving; pedestrian safety; sidewalk gap</t>
  </si>
  <si>
    <t>Bumpouts, sidewalk section to bus stop</t>
  </si>
  <si>
    <t>Tree Lane (Mineral Point Rd to Gammon Rd)</t>
  </si>
  <si>
    <t>W Johnson St--UW Campus area (Randall to Marion)</t>
  </si>
  <si>
    <t>Hanson Rd at Manufacturers Dr</t>
  </si>
  <si>
    <t>No marked crosswalks</t>
  </si>
  <si>
    <t>Todd Dr</t>
  </si>
  <si>
    <t>Poor crosswalk visibility &amp; new NB bus route starting in June 2023</t>
  </si>
  <si>
    <t>Eastpark Blvd</t>
  </si>
  <si>
    <t>Moorland Rd</t>
  </si>
  <si>
    <t>Ped crossing difficulty/speeding</t>
  </si>
  <si>
    <t>Eastwood Dr (Riverside to Dunning)</t>
  </si>
  <si>
    <t>Whitney Way (Raymond to Meadowood)</t>
  </si>
  <si>
    <t>Jackson Quarry Ln</t>
  </si>
  <si>
    <t>Sprecher Rd at Dominion Dr</t>
  </si>
  <si>
    <t xml:space="preserve">Pedestrian/bike crossing safety; route to park </t>
  </si>
  <si>
    <t>Moorland Rd and Dunwoody</t>
  </si>
  <si>
    <t>Missing bike and ped connections some sidewalk gaps in former Town area; high number of single vehicle MV crashes with factors of speed/distraction; new elementary school will have more children walking</t>
  </si>
  <si>
    <t>Refuge island &amp; RRFB at Dunwoody, DFB on Moorland</t>
  </si>
  <si>
    <t>Milwaukee St at Meadowlark Dr</t>
  </si>
  <si>
    <t>Difficult pedestrian crossing--crossing guard location</t>
  </si>
  <si>
    <t>Portage Rd at Tomscot Trl</t>
  </si>
  <si>
    <t>Safety at crossing as serves as route to school, dangerous to cross and drivers try to pass in bike lane when a driver does yield</t>
  </si>
  <si>
    <t>Dayton St at N Mills St</t>
  </si>
  <si>
    <t>Unsafe bike lane through intersection</t>
  </si>
  <si>
    <t>Green bike dashes through intersection</t>
  </si>
  <si>
    <t>Dayton St at N Charter St</t>
  </si>
  <si>
    <t>Dayton St at N Orchard St</t>
  </si>
  <si>
    <t>Lake St &amp; Frances St--campus area</t>
  </si>
  <si>
    <t xml:space="preserve">2, 8 </t>
  </si>
  <si>
    <t>Overall driver confusion regarding lane designation during events</t>
  </si>
  <si>
    <t>Add pavement markings and signs to reinforce lane designations and create new NBRT lane on Lake St at Johnson St</t>
  </si>
  <si>
    <t>Muir Field Rd at Cimarron Trl</t>
  </si>
  <si>
    <t>Speeding, crashes around curve</t>
  </si>
  <si>
    <t>Islands (2) on Muir Field at Cimarron Trl intersection to slow traffic around curve</t>
  </si>
  <si>
    <t>Traceway Dr</t>
  </si>
  <si>
    <t xml:space="preserve">speeding &amp; ped safety  </t>
  </si>
  <si>
    <t>Regent St at Brooks St</t>
  </si>
  <si>
    <t>Raymond at Oak View Dr</t>
  </si>
  <si>
    <t>Speeds; Ice Age Junction path/trail crossing; bike fatality at path crossing</t>
  </si>
  <si>
    <t>Driver Speed Feedback Board at residential area</t>
  </si>
  <si>
    <t>Lien Rd (East Washington to Thompson Dr)</t>
  </si>
  <si>
    <t>Northport Dr at Goodland Dr</t>
  </si>
  <si>
    <t>Slow traffic; improve ped/bike accomondations - pedestrian/bike crashes along here are frequently failure to yield - Goodland currently has a bus stop &amp;  provides access to Dane County DHS &amp; walking trails</t>
  </si>
  <si>
    <t>Odana Rd - Grand Canyon Dr to Tokay Blvd</t>
  </si>
  <si>
    <t>People pass in turn lane - safety of peds crossing and bikes</t>
  </si>
  <si>
    <t>Islands (8) - Gammon to just east of Grand Canyon; evaluate impact &amp; consider funding remaining islands in 2023</t>
  </si>
  <si>
    <t xml:space="preserve">Dayton St at N Lake St </t>
  </si>
  <si>
    <t>EBLT crashes with WB bikes</t>
  </si>
  <si>
    <t>Bike lane green dashes through intersection</t>
  </si>
  <si>
    <t>Sixth St and E Johnson St</t>
  </si>
  <si>
    <t>Multiple crashes at intersection; new crash in late July 2023</t>
  </si>
  <si>
    <t>Spin Alert Reflector on Stop signs (Flags installed instead of Spinners due to spinners being ineffective in this location.</t>
  </si>
  <si>
    <t>Aberg Ave at N Sherman Ave</t>
  </si>
  <si>
    <t>Bike gap, difficult Metro intersection</t>
  </si>
  <si>
    <t>Continue WB Aberg Ave bike lane to intersection; remove dedicated WBRT lane</t>
  </si>
  <si>
    <t>School Rd at Mendota Elementary</t>
  </si>
  <si>
    <t>Speeding at school crossing</t>
  </si>
  <si>
    <t xml:space="preserve">Speed humps   </t>
  </si>
  <si>
    <t>University Ave, Johnson St corridor (Park St to Bassett St) ped crashes</t>
  </si>
  <si>
    <t>High pedestrian locations without pedestrian countdown signals</t>
  </si>
  <si>
    <t>Upgrade pedestrian signals to pedestrian countdown timers</t>
  </si>
  <si>
    <t>Donald Dr at Sandburg Elementary</t>
  </si>
  <si>
    <t>ped crossing safety</t>
  </si>
  <si>
    <t>Bumpouts at midblock crossing</t>
  </si>
  <si>
    <t>Randall Ave &amp; Dayton St</t>
  </si>
  <si>
    <t>Sycamore Ave (Walsh Rd to Thompson)</t>
  </si>
  <si>
    <t>Reduce Speed limit from 35 - 30</t>
  </si>
  <si>
    <t>Sheboygan Ave (Segoe to Whitney)</t>
  </si>
  <si>
    <t>Atwood Ave at Waubesa/Miller</t>
  </si>
  <si>
    <t>Continental Crosswalk,RRFB</t>
  </si>
  <si>
    <t>Thierer Rd (E. Wash to Lien Rd)</t>
  </si>
  <si>
    <t>Pflaum Rd/Agriculture Dr (Stoughton Rd to Femrite)</t>
  </si>
  <si>
    <t>Zeier Rd (E. Wash to Lien)</t>
  </si>
  <si>
    <t>Reduce speed limit from 35 - 25</t>
  </si>
  <si>
    <t>Fourth St (East High)</t>
  </si>
  <si>
    <t>Overall student safety; pedestrian safety throughout the school day as students come/go; biking safety to reach school; MMSD priority concern; MV crash was turning left from E Dayton</t>
  </si>
  <si>
    <t>Speed humps (3); curb bumpouts</t>
  </si>
  <si>
    <t>Randall Ave &amp; Engineering Dr</t>
  </si>
  <si>
    <t>Tennyson Ln</t>
  </si>
  <si>
    <t>Lack of marked crosswalks</t>
  </si>
  <si>
    <t>Continental crosswalks at bus stops</t>
  </si>
  <si>
    <t>Owl Creek NRT Requests</t>
  </si>
  <si>
    <t>Islands and marked crosswalks at the park</t>
  </si>
  <si>
    <t>Drake St - Grant St to S Mills St</t>
  </si>
  <si>
    <t>Slow traffic throughout; ped safety esp near zoo/park; improve bike route &amp; ped crossings throughout; request for additional improvements at Orchard</t>
  </si>
  <si>
    <t>Speed Humps (2) &amp; island and RRFB at S Orchard St</t>
  </si>
  <si>
    <t>Midvale Blvd at Mineral Point Rd</t>
  </si>
  <si>
    <t>Continental crosswalks &amp; No Turn on Red signs</t>
  </si>
  <si>
    <t>Tompkins Dr near Henderson Elementary</t>
  </si>
  <si>
    <t>Speeding; safety of kids walking/biking to school</t>
  </si>
  <si>
    <t>Speed humps (3)</t>
  </si>
  <si>
    <t>University Ave, Johnson St corridor (Broom to Wisconsin Ave)ped crashes</t>
  </si>
  <si>
    <t>Pedestrian countdown timers</t>
  </si>
  <si>
    <t>Meadowlark Dr at Kennedy Elementary</t>
  </si>
  <si>
    <t>Speeding/pedestrian crossing safety at Kennedy Elementary.  Meadowlark is also N/W bike route between Cottage Grove Rd &amp; Milwaukee St</t>
  </si>
  <si>
    <t xml:space="preserve">Speed Humps (3) </t>
  </si>
  <si>
    <t>Milky Way - 400 to 600 blocks</t>
  </si>
  <si>
    <t>Speeding; N/S cut-through route alternative to North Star Drive</t>
  </si>
  <si>
    <t>Speed humps (4)</t>
  </si>
  <si>
    <t>Campus Dr</t>
  </si>
  <si>
    <t>Regent St (Midvale to Whitney)</t>
  </si>
  <si>
    <t>Randall Ave &amp; W Johnson St</t>
  </si>
  <si>
    <t>Lien Rd (E Washington Ave to Thierer Rd) road diet w/delineators</t>
  </si>
  <si>
    <t>High speeds, narrow bike lanes, overbuilt traffic lanes</t>
  </si>
  <si>
    <t>Road diet to center left turn lane and buffered bike lanes and delineators</t>
  </si>
  <si>
    <t>Nob Hill Rd at Cap City Trail</t>
  </si>
  <si>
    <t>Green markings</t>
  </si>
  <si>
    <t>Whitney Way ramps at Beltline</t>
  </si>
  <si>
    <t>Dangerous crossing for bikes</t>
  </si>
  <si>
    <t>Green markings and bike detection</t>
  </si>
  <si>
    <t>Mineral Point Rd ramps at Beltline</t>
  </si>
  <si>
    <t>Dempsey Rd at Cap City Trail</t>
  </si>
  <si>
    <t>Unsafe path crossing.  Drivers will drive around yielding vehicles</t>
  </si>
  <si>
    <t>S Brearly St at Cap City Trail</t>
  </si>
  <si>
    <t>S Livingston St at Cap City Trail</t>
  </si>
  <si>
    <t>S Paterson St at Cap City Trail</t>
  </si>
  <si>
    <t>Demetral Path at N Second St</t>
  </si>
  <si>
    <t>Randall Ave &amp; Monroe St</t>
  </si>
  <si>
    <t>Carling Dr at SW Commuter Path</t>
  </si>
  <si>
    <t>Cottage Grove Rd ramps at Stoughton Rd</t>
  </si>
  <si>
    <t>Southwest Path Crossing at Midvale Blvd</t>
  </si>
  <si>
    <t>10, 11</t>
  </si>
  <si>
    <t>RRFB, Enhanced Signing</t>
  </si>
  <si>
    <t>Wisconsin Ave at Gorham St &amp; Johnson St</t>
  </si>
  <si>
    <t>Driver confusion regarding dual left turns; Failure to Yield crashes both ped and MV turning on Johnson</t>
  </si>
  <si>
    <t>Rebuilding/widening center concrete islands, and upgrading all signal heads and adding a median signal pole; signal cabinet upgrades</t>
  </si>
  <si>
    <t xml:space="preserve">Langdon St at Henry    </t>
  </si>
  <si>
    <t>Poor pedestrian crossing visiblity</t>
  </si>
  <si>
    <t>Add curb bumpouts on north side at Henry St and Carroll St</t>
  </si>
  <si>
    <t>Langdon St at Carroll</t>
  </si>
  <si>
    <t>Milwaukee St at Walbridge Ave</t>
  </si>
  <si>
    <t>bumpout, wider island, rrfb</t>
  </si>
  <si>
    <t>Portland Pkwy</t>
  </si>
  <si>
    <t>Transition from overpass to street needs improvement; crossing Milwaukee St to 2024 Autumn Ridge Path</t>
  </si>
  <si>
    <t>University Ave at N Blackhawk Ave</t>
  </si>
  <si>
    <t>Difficult to cross at this location but is connection to Blackhawk Path for neighborhood</t>
  </si>
  <si>
    <t>New crossing configuration with no left turns onto University</t>
  </si>
  <si>
    <t>Raymond Rd near Gilbert Rd &amp; Tawhee Dr</t>
  </si>
  <si>
    <t>Pedestrian crossing safety &amp; speeding</t>
  </si>
  <si>
    <t>Bumpout at Gilbert</t>
  </si>
  <si>
    <t>S Segoe Rd at Richland Ln</t>
  </si>
  <si>
    <t>Pedestrian Crossing Refuge Island</t>
  </si>
  <si>
    <t>N Frances St at University Ave</t>
  </si>
  <si>
    <t>NB left turn issues, congestion, ped conflicts</t>
  </si>
  <si>
    <t>Odana Rd at Parman/Gately</t>
  </si>
  <si>
    <t>Difficult ped/bike crossing</t>
  </si>
  <si>
    <t>Bumpouts to shorten crosswalks &amp; continental crosswalk and ped ramps/sidewalk; RRFB</t>
  </si>
  <si>
    <t>E Washington Ave at Schmedeman Ave</t>
  </si>
  <si>
    <t>Pedestrian crossing safety of E Washington Ave at Kwik Trip &amp; new grocery store</t>
  </si>
  <si>
    <t>Mills St at Regent St</t>
  </si>
  <si>
    <t>No lane designation on Mills St; driver confusion at busy intersection</t>
  </si>
  <si>
    <t>Specify lane designation with signing/marking</t>
  </si>
  <si>
    <t>Olin Ave at Lake Ct</t>
  </si>
  <si>
    <t>Difficult for children to cross to the pool &amp; park and after get off school bus. Request for stop sign</t>
  </si>
  <si>
    <t>Drake St - S Mills St to S Park St</t>
  </si>
  <si>
    <t xml:space="preserve">MPD raised concern over visibility issues at Brooks/Drake which makes it difficult for all modes to cross Drake St. </t>
  </si>
  <si>
    <t>Curb bumpouts on Drake St at Brooks Street to shorten pedestrian crossing and improve visiblity for drivers on Brooks St</t>
  </si>
  <si>
    <t>Fish Hatchery Rd at High St</t>
  </si>
  <si>
    <t>Difficulty for residents to cross, request for an RRFB from a resident with a disability who finds that vehicles do not yield at this intersection</t>
  </si>
  <si>
    <t xml:space="preserve">Old Middleton at Eau Claire </t>
  </si>
  <si>
    <t xml:space="preserve">Ped &amp; Bike Path crossing </t>
  </si>
  <si>
    <t>Drake St at Orchard St</t>
  </si>
  <si>
    <t>Badger Rd sidewalk gap</t>
  </si>
  <si>
    <t xml:space="preserve">No sidewalk on south side of W Badger Rd, east of Park St to new </t>
  </si>
  <si>
    <t>Add sidewalk</t>
  </si>
  <si>
    <t>King Street (westbound) Wilson to Doty</t>
  </si>
  <si>
    <t>Remove westbound right turn lane and add buffered bike lane with bike box at Doty St</t>
  </si>
  <si>
    <t>Whitney Way at Russett Rd</t>
  </si>
  <si>
    <t>Improve safety of crossing for middle school students and crossing guard</t>
  </si>
  <si>
    <t>Monroe St at Randall Ave</t>
  </si>
  <si>
    <t>Maple Grove Dr at Keswick Ct &amp; new development</t>
  </si>
  <si>
    <t>Review crossing safety &amp; 2022RRFB placement; speed limit reduction near school</t>
  </si>
  <si>
    <t>University Avenue through UW Campus</t>
  </si>
  <si>
    <t>Bike lane safety</t>
  </si>
  <si>
    <t>Blaine Dr</t>
  </si>
  <si>
    <t>Fill sidewalk gap</t>
  </si>
  <si>
    <t>Eastpark Blvd (Portage Rd to American Pkwy)</t>
  </si>
  <si>
    <t>E Washington Ave at Kedzie St</t>
  </si>
  <si>
    <t>Improve pedestrian crossing safety</t>
  </si>
  <si>
    <t>RRFB and Continental Crosswalks</t>
  </si>
  <si>
    <t>Cottage Grove Road and Acewood</t>
  </si>
  <si>
    <t>3 &amp; 16</t>
  </si>
  <si>
    <t>Turning movement crashes.  No pedestrian median refuge</t>
  </si>
  <si>
    <t>Replace signal poles and arms and add signal heads over each lane.  Add protected left turn phase for Cottage Grove Rd.  Extend island noses through crosswalks on Cottage Grove Rd</t>
  </si>
  <si>
    <t>Speedway Rd at Hammersley Ave</t>
  </si>
  <si>
    <t>Ped/bike crossing safety; more people going to The Glen and crossing at this location, cars not yielding</t>
  </si>
  <si>
    <t>Gammon Rd/Mineral Point Rd</t>
  </si>
  <si>
    <t>Safety for students crossing at lunch time to Mall area</t>
  </si>
  <si>
    <t>Add island nose to provide more protection to path crossing</t>
  </si>
  <si>
    <t>Fisher &amp; Dane bumpouts</t>
  </si>
  <si>
    <t>Poor pedestrian crossing visibility</t>
  </si>
  <si>
    <t>Bumpout on North side of Dane</t>
  </si>
  <si>
    <t>Fisher &amp; Center bumpouts</t>
  </si>
  <si>
    <t>Bumpout on North side of Fisher</t>
  </si>
  <si>
    <t>Buick St sidewalk</t>
  </si>
  <si>
    <t xml:space="preserve">400 W Gilman Street </t>
  </si>
  <si>
    <t>No marked bike facilities</t>
  </si>
  <si>
    <t>Green Bike Markings.  Orchard St treatment</t>
  </si>
  <si>
    <t>Green Bike Markings.  Contra-flow bike lane</t>
  </si>
  <si>
    <t>E Johnson St at N Pinckney St</t>
  </si>
  <si>
    <t>Pedestrian crossing safety. Request for RRFB.</t>
  </si>
  <si>
    <t>Support safety focused enforcement efforts on the HIN in all MPD Districts</t>
  </si>
  <si>
    <t>Lasers for MPD speed enforcement</t>
  </si>
  <si>
    <t>Citywide Top Crash Intersections</t>
  </si>
  <si>
    <t>Rear-end crashes</t>
  </si>
  <si>
    <t>Retroreflective backplates to traffic signal heads for better signal visibility</t>
  </si>
  <si>
    <t>N Park St and University Ave</t>
  </si>
  <si>
    <t>Ped, bike and Rear End Crashes</t>
  </si>
  <si>
    <t>Add yellow backing to signal heads.</t>
  </si>
  <si>
    <t>Williamson Street peak-hour removal test</t>
  </si>
  <si>
    <t>Pedestrian safety; overall crashes during peak hours</t>
  </si>
  <si>
    <t>Peak-Hour Lane Removal Test</t>
  </si>
  <si>
    <t>under construction as of 10/22/25</t>
  </si>
  <si>
    <t>Safe Streets Madison - Projects that have been completed</t>
  </si>
  <si>
    <t>Safe Streets Madison - Projects under construction within the 2025 Citywide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</si>
</sst>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_([$$-409]* #,##0_);_([$$-409]* \(#,##0\);_([$$-409]* &quot;-&quot;??_);_(@_)"/>
    <numFmt numFmtId="166" formatCode="&quot;$&quot;#,##0.0_);[Red]\(&quot;$&quot;#,##0.0\)"/>
  </numFmts>
  <fonts count="56" x14ac:knownFonts="1">
    <font>
      <sz val="11"/>
      <color theme="1"/>
      <name val="Calibri"/>
      <family val="2"/>
      <scheme val="minor"/>
    </font>
    <font>
      <b/>
      <sz val="12"/>
      <name val="Calibri"/>
      <family val="2"/>
    </font>
    <font>
      <sz val="12"/>
      <name val="Calibri"/>
      <family val="2"/>
    </font>
    <font>
      <sz val="11"/>
      <color theme="1"/>
      <name val="Calibri"/>
      <family val="2"/>
      <scheme val="minor"/>
    </font>
    <font>
      <b/>
      <sz val="24"/>
      <color theme="1"/>
      <name val="Calibri"/>
      <family val="2"/>
    </font>
    <font>
      <b/>
      <sz val="16"/>
      <color theme="1"/>
      <name val="Calibri"/>
      <family val="2"/>
    </font>
    <font>
      <sz val="12"/>
      <color theme="1"/>
      <name val="Calibri"/>
      <family val="2"/>
      <scheme val="minor"/>
    </font>
    <font>
      <sz val="12"/>
      <color theme="1"/>
      <name val="Calibri"/>
      <family val="2"/>
    </font>
    <font>
      <b/>
      <sz val="12"/>
      <color theme="1"/>
      <name val="Calibri"/>
      <family val="2"/>
    </font>
    <font>
      <sz val="12"/>
      <name val="Calibri"/>
      <family val="2"/>
      <scheme val="minor"/>
    </font>
    <font>
      <b/>
      <sz val="12"/>
      <color theme="1"/>
      <name val="Calibri"/>
      <family val="2"/>
      <scheme val="minor"/>
    </font>
    <font>
      <b/>
      <sz val="22"/>
      <color theme="1"/>
      <name val="Calibri"/>
      <family val="2"/>
    </font>
    <font>
      <b/>
      <sz val="12"/>
      <name val="Calibri"/>
      <family val="2"/>
      <scheme val="minor"/>
    </font>
    <font>
      <sz val="48"/>
      <color theme="1"/>
      <name val="Calibri"/>
    </font>
    <font>
      <b/>
      <sz val="18"/>
      <color theme="1"/>
      <name val="Calibri"/>
    </font>
    <font>
      <b/>
      <sz val="14"/>
      <color theme="1"/>
      <name val="Calibri"/>
    </font>
    <font>
      <b/>
      <sz val="11"/>
      <color theme="1"/>
      <name val="Calibri"/>
    </font>
    <font>
      <i/>
      <sz val="12"/>
      <color theme="1"/>
      <name val="Calibri"/>
    </font>
    <font>
      <i/>
      <sz val="11"/>
      <color theme="1"/>
      <name val="Calibri"/>
    </font>
    <font>
      <sz val="12"/>
      <color theme="1"/>
      <name val="Calibri"/>
    </font>
    <font>
      <u/>
      <sz val="11"/>
      <color theme="10"/>
      <name val="Calibri"/>
    </font>
    <font>
      <sz val="16"/>
      <color theme="1"/>
      <name val="Calibri"/>
    </font>
    <font>
      <sz val="11"/>
      <name val="Calibri"/>
    </font>
    <font>
      <b/>
      <sz val="24"/>
      <color theme="1"/>
      <name val="Calibri"/>
    </font>
    <font>
      <b/>
      <sz val="16"/>
      <color theme="1"/>
      <name val="Calibri"/>
    </font>
    <font>
      <sz val="12"/>
      <name val="Calibri"/>
    </font>
    <font>
      <b/>
      <sz val="12"/>
      <name val="Calibri"/>
    </font>
    <font>
      <u/>
      <sz val="12"/>
      <name val="Calibri"/>
    </font>
    <font>
      <b/>
      <sz val="12"/>
      <color theme="1"/>
      <name val="Calibri"/>
    </font>
    <font>
      <sz val="11"/>
      <color theme="0" tint="-0.14999847407452621"/>
      <name val="Calibri"/>
      <family val="2"/>
      <scheme val="minor"/>
    </font>
    <font>
      <sz val="12"/>
      <color rgb="FF000000"/>
      <name val="Calibri"/>
      <family val="2"/>
    </font>
    <font>
      <b/>
      <sz val="12"/>
      <color rgb="FF000000"/>
      <name val="Calibri"/>
      <family val="2"/>
    </font>
    <font>
      <sz val="12"/>
      <color rgb="FF000000"/>
      <name val="Calibri"/>
      <family val="2"/>
      <scheme val="minor"/>
    </font>
    <font>
      <sz val="11"/>
      <color rgb="FF000000"/>
      <name val="Calibri"/>
      <family val="2"/>
      <scheme val="minor"/>
    </font>
    <font>
      <sz val="12"/>
      <color theme="1"/>
      <name val="Aptos"/>
      <family val="2"/>
      <charset val="1"/>
    </font>
    <font>
      <strike/>
      <sz val="11"/>
      <color theme="1"/>
      <name val="Calibri"/>
      <family val="2"/>
      <scheme val="minor"/>
    </font>
    <font>
      <sz val="11"/>
      <color rgb="FF000000"/>
      <name val="Calibri"/>
    </font>
    <font>
      <sz val="12"/>
      <color rgb="FF000000"/>
      <name val="Calibri"/>
    </font>
    <font>
      <sz val="12"/>
      <color rgb="FF000000"/>
      <name val="Calibri"/>
      <charset val="1"/>
    </font>
    <font>
      <sz val="11"/>
      <color theme="1"/>
      <name val="Aptos"/>
      <family val="2"/>
      <charset val="1"/>
    </font>
    <font>
      <u/>
      <sz val="11"/>
      <color theme="10"/>
      <name val="Calibri"/>
      <family val="2"/>
      <scheme val="minor"/>
    </font>
    <font>
      <u/>
      <sz val="14"/>
      <color theme="10"/>
      <name val="Calibri"/>
      <family val="2"/>
      <scheme val="minor"/>
    </font>
    <font>
      <b/>
      <sz val="11"/>
      <color theme="1"/>
      <name val="Calibri"/>
      <family val="2"/>
      <scheme val="minor"/>
    </font>
    <font>
      <u/>
      <sz val="10"/>
      <color theme="10"/>
      <name val="Calibri"/>
      <family val="2"/>
      <scheme val="minor"/>
    </font>
    <font>
      <sz val="11"/>
      <color rgb="FF242424"/>
      <name val="Calibri"/>
      <family val="2"/>
      <charset val="1"/>
    </font>
    <font>
      <sz val="11"/>
      <color theme="0" tint="-0.249977111117893"/>
      <name val="Calibri"/>
      <family val="2"/>
      <scheme val="minor"/>
    </font>
    <font>
      <b/>
      <sz val="12"/>
      <color rgb="FF000000"/>
      <name val="Calibri"/>
    </font>
    <font>
      <sz val="11"/>
      <color rgb="FFFF0000"/>
      <name val="Calibri"/>
      <family val="2"/>
      <scheme val="minor"/>
    </font>
    <font>
      <i/>
      <sz val="12"/>
      <color rgb="FF000000"/>
      <name val="Calibri"/>
    </font>
    <font>
      <b/>
      <sz val="12"/>
      <color rgb="FF000000"/>
      <name val="Calibri"/>
      <family val="2"/>
      <scheme val="minor"/>
    </font>
    <font>
      <u/>
      <sz val="12"/>
      <color rgb="FF000000"/>
      <name val="Calibri"/>
    </font>
    <font>
      <sz val="11"/>
      <color theme="2" tint="-0.249977111117893"/>
      <name val="Calibri"/>
      <family val="2"/>
      <scheme val="minor"/>
    </font>
    <font>
      <i/>
      <sz val="12"/>
      <color theme="1"/>
      <name val="Calibri"/>
      <family val="2"/>
    </font>
    <font>
      <i/>
      <strike/>
      <sz val="12"/>
      <color theme="1"/>
      <name val="Calibri"/>
      <family val="2"/>
    </font>
    <font>
      <sz val="8"/>
      <name val="Calibri"/>
      <family val="2"/>
      <scheme val="minor"/>
    </font>
    <font>
      <sz val="11"/>
      <name val="Calibri"/>
      <family val="2"/>
      <scheme val="minor"/>
    </font>
  </fonts>
  <fills count="12">
    <fill>
      <patternFill patternType="none"/>
    </fill>
    <fill>
      <patternFill patternType="gray125"/>
    </fill>
    <fill>
      <patternFill patternType="solid">
        <fgColor rgb="FFEFEFEF"/>
        <bgColor rgb="FFEFEFEF"/>
      </patternFill>
    </fill>
    <fill>
      <patternFill patternType="solid">
        <fgColor rgb="FFF4CCCC"/>
        <bgColor rgb="FFF4CCCC"/>
      </patternFill>
    </fill>
    <fill>
      <patternFill patternType="solid">
        <fgColor rgb="FFEA9999"/>
        <bgColor rgb="FFEA9999"/>
      </patternFill>
    </fill>
    <fill>
      <patternFill patternType="solid">
        <fgColor rgb="FFD9EAD3"/>
        <bgColor rgb="FFD9EAD3"/>
      </patternFill>
    </fill>
    <fill>
      <patternFill patternType="solid">
        <fgColor rgb="FFB6D7A8"/>
        <bgColor rgb="FFB6D7A8"/>
      </patternFill>
    </fill>
    <fill>
      <patternFill patternType="solid">
        <fgColor rgb="FFA4C2F4"/>
        <bgColor rgb="FFA4C2F4"/>
      </patternFill>
    </fill>
    <fill>
      <patternFill patternType="solid">
        <fgColor rgb="FFB4A7D6"/>
        <bgColor rgb="FFB4A7D6"/>
      </patternFill>
    </fill>
    <fill>
      <patternFill patternType="solid">
        <fgColor theme="0" tint="-4.9989318521683403E-2"/>
        <bgColor indexed="64"/>
      </patternFill>
    </fill>
    <fill>
      <patternFill patternType="solid">
        <fgColor rgb="FF92D050"/>
        <bgColor indexed="64"/>
      </patternFill>
    </fill>
    <fill>
      <patternFill patternType="solid">
        <fgColor theme="5" tint="0.59999389629810485"/>
        <bgColor indexed="64"/>
      </patternFill>
    </fill>
  </fills>
  <borders count="46">
    <border>
      <left/>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indexed="64"/>
      </left>
      <right style="thin">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3" fillId="0" borderId="0" applyFont="0" applyFill="0" applyBorder="0" applyAlignment="0" applyProtection="0"/>
    <xf numFmtId="9" fontId="3" fillId="0" borderId="0" applyFont="0" applyFill="0" applyBorder="0" applyAlignment="0" applyProtection="0"/>
    <xf numFmtId="0" fontId="40" fillId="0" borderId="0" applyNumberFormat="0" applyFill="0" applyBorder="0" applyAlignment="0" applyProtection="0"/>
  </cellStyleXfs>
  <cellXfs count="345">
    <xf numFmtId="0" fontId="0" fillId="0" borderId="0" xfId="0"/>
    <xf numFmtId="0" fontId="5" fillId="9" borderId="2" xfId="0" applyFont="1" applyFill="1" applyBorder="1" applyAlignment="1">
      <alignment horizontal="center" vertical="center" textRotation="90"/>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textRotation="90"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textRotation="90" wrapText="1"/>
    </xf>
    <xf numFmtId="0" fontId="5" fillId="3" borderId="7" xfId="0" applyFont="1" applyFill="1" applyBorder="1" applyAlignment="1">
      <alignment horizontal="center" vertical="center" textRotation="90" wrapText="1"/>
    </xf>
    <xf numFmtId="0" fontId="5" fillId="4" borderId="6" xfId="0" applyFont="1" applyFill="1" applyBorder="1" applyAlignment="1">
      <alignment horizontal="center" vertical="center" textRotation="90" wrapText="1"/>
    </xf>
    <xf numFmtId="0" fontId="5" fillId="5" borderId="6" xfId="0" applyFont="1" applyFill="1" applyBorder="1" applyAlignment="1">
      <alignment horizontal="center" vertical="center" textRotation="90" wrapText="1"/>
    </xf>
    <xf numFmtId="1" fontId="5" fillId="6" borderId="6" xfId="0" applyNumberFormat="1" applyFont="1" applyFill="1" applyBorder="1" applyAlignment="1">
      <alignment horizontal="center" vertical="center" textRotation="90" wrapText="1"/>
    </xf>
    <xf numFmtId="44" fontId="5" fillId="7" borderId="6" xfId="0" applyNumberFormat="1" applyFont="1" applyFill="1" applyBorder="1" applyAlignment="1">
      <alignment horizontal="center" vertical="center" textRotation="90" wrapText="1"/>
    </xf>
    <xf numFmtId="1" fontId="5" fillId="8" borderId="7" xfId="0" applyNumberFormat="1" applyFont="1" applyFill="1" applyBorder="1" applyAlignment="1">
      <alignment horizontal="center" vertical="center" textRotation="90" wrapText="1"/>
    </xf>
    <xf numFmtId="0" fontId="6" fillId="0" borderId="2"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center" vertical="center" wrapText="1"/>
    </xf>
    <xf numFmtId="9" fontId="7" fillId="0" borderId="2" xfId="2" applyFont="1" applyFill="1" applyBorder="1" applyAlignment="1">
      <alignment horizontal="center" vertical="center"/>
    </xf>
    <xf numFmtId="1" fontId="1" fillId="0" borderId="2" xfId="0" applyNumberFormat="1" applyFont="1" applyBorder="1" applyAlignment="1">
      <alignment horizontal="center" vertical="center"/>
    </xf>
    <xf numFmtId="164" fontId="6" fillId="0" borderId="2" xfId="1" applyNumberFormat="1" applyFont="1" applyFill="1" applyBorder="1" applyAlignment="1">
      <alignment horizontal="center" vertical="center"/>
    </xf>
    <xf numFmtId="0" fontId="8" fillId="0" borderId="2" xfId="0" applyFont="1" applyBorder="1" applyAlignment="1">
      <alignment horizontal="center" vertical="center"/>
    </xf>
    <xf numFmtId="0" fontId="0" fillId="0" borderId="0" xfId="0" applyAlignment="1">
      <alignment horizontal="center" vertical="center"/>
    </xf>
    <xf numFmtId="1" fontId="8" fillId="0" borderId="2" xfId="0" applyNumberFormat="1" applyFont="1" applyBorder="1" applyAlignment="1">
      <alignment horizontal="center" vertical="center"/>
    </xf>
    <xf numFmtId="164" fontId="7" fillId="0" borderId="2" xfId="1" applyNumberFormat="1" applyFont="1" applyFill="1" applyBorder="1" applyAlignment="1">
      <alignment horizontal="center" vertical="center"/>
    </xf>
    <xf numFmtId="0" fontId="0" fillId="0" borderId="0" xfId="0" applyAlignment="1">
      <alignment vertical="center"/>
    </xf>
    <xf numFmtId="0" fontId="9" fillId="0" borderId="0" xfId="0" applyFont="1"/>
    <xf numFmtId="0" fontId="6" fillId="0" borderId="2" xfId="0" applyFont="1" applyBorder="1" applyAlignment="1">
      <alignment horizontal="center" vertical="center" wrapText="1"/>
    </xf>
    <xf numFmtId="0" fontId="10" fillId="0" borderId="2" xfId="0" applyFont="1" applyBorder="1" applyAlignment="1">
      <alignment horizontal="center" vertical="center"/>
    </xf>
    <xf numFmtId="9" fontId="6" fillId="0" borderId="2" xfId="2" applyFont="1" applyFill="1" applyBorder="1" applyAlignment="1">
      <alignment horizontal="center" vertical="center"/>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0" fillId="0" borderId="0" xfId="0" applyAlignment="1">
      <alignment horizontal="left" vertical="center"/>
    </xf>
    <xf numFmtId="0" fontId="7"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0" fillId="0" borderId="0" xfId="0" applyAlignment="1">
      <alignment horizontal="left" wrapText="1"/>
    </xf>
    <xf numFmtId="0" fontId="14" fillId="0" borderId="10" xfId="0" applyFont="1" applyBorder="1" applyAlignment="1">
      <alignment horizontal="center" vertical="center" wrapText="1"/>
    </xf>
    <xf numFmtId="0" fontId="0" fillId="0" borderId="11" xfId="0" applyBorder="1" applyAlignment="1">
      <alignment wrapText="1"/>
    </xf>
    <xf numFmtId="0" fontId="0" fillId="0" borderId="11" xfId="0" applyBorder="1"/>
    <xf numFmtId="0" fontId="0" fillId="0" borderId="0" xfId="0" applyAlignment="1">
      <alignment horizontal="center"/>
    </xf>
    <xf numFmtId="0" fontId="14"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6"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0" xfId="0" applyFont="1" applyAlignment="1">
      <alignment horizontal="center" vertical="center" wrapText="1"/>
    </xf>
    <xf numFmtId="0" fontId="17"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20" xfId="0" applyFont="1" applyBorder="1" applyAlignment="1">
      <alignment horizontal="center" vertical="center" wrapText="1"/>
    </xf>
    <xf numFmtId="9" fontId="18" fillId="0" borderId="0" xfId="0" applyNumberFormat="1" applyFont="1" applyAlignment="1">
      <alignment horizontal="center" vertical="center" wrapText="1"/>
    </xf>
    <xf numFmtId="0" fontId="17" fillId="0" borderId="2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0" fillId="0" borderId="0" xfId="0" applyAlignment="1">
      <alignment horizontal="right"/>
    </xf>
    <xf numFmtId="0" fontId="0" fillId="0" borderId="0" xfId="0" applyAlignment="1">
      <alignment horizontal="left"/>
    </xf>
    <xf numFmtId="0" fontId="21" fillId="0" borderId="0" xfId="0" applyFont="1"/>
    <xf numFmtId="0" fontId="22" fillId="0" borderId="0" xfId="0" applyFont="1"/>
    <xf numFmtId="0" fontId="23" fillId="0" borderId="1" xfId="0" applyFont="1" applyBorder="1"/>
    <xf numFmtId="0" fontId="23" fillId="0" borderId="1" xfId="0" applyFont="1" applyBorder="1" applyAlignment="1">
      <alignment horizont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textRotation="90" wrapText="1"/>
    </xf>
    <xf numFmtId="0" fontId="24" fillId="2" borderId="6" xfId="0" applyFont="1" applyFill="1" applyBorder="1" applyAlignment="1">
      <alignment horizontal="center" vertical="center" wrapText="1"/>
    </xf>
    <xf numFmtId="0" fontId="24" fillId="3" borderId="6" xfId="0" applyFont="1" applyFill="1" applyBorder="1" applyAlignment="1">
      <alignment horizontal="center" vertical="center" textRotation="90" wrapText="1"/>
    </xf>
    <xf numFmtId="0" fontId="24" fillId="3" borderId="7"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1" fontId="24" fillId="6" borderId="6" xfId="0" applyNumberFormat="1" applyFont="1" applyFill="1" applyBorder="1" applyAlignment="1">
      <alignment horizontal="center" vertical="center" textRotation="90" wrapText="1"/>
    </xf>
    <xf numFmtId="44" fontId="24" fillId="7" borderId="6" xfId="0" applyNumberFormat="1" applyFont="1" applyFill="1" applyBorder="1" applyAlignment="1">
      <alignment horizontal="center" vertical="center" textRotation="90" wrapText="1"/>
    </xf>
    <xf numFmtId="1" fontId="24" fillId="8" borderId="7" xfId="0" applyNumberFormat="1" applyFont="1" applyFill="1" applyBorder="1" applyAlignment="1">
      <alignment horizontal="center" vertical="center" textRotation="90" wrapText="1"/>
    </xf>
    <xf numFmtId="0" fontId="25" fillId="0" borderId="2" xfId="0" applyFont="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9" fontId="25" fillId="0" borderId="2" xfId="0" applyNumberFormat="1" applyFont="1" applyBorder="1" applyAlignment="1">
      <alignment horizontal="center" vertical="center"/>
    </xf>
    <xf numFmtId="1" fontId="26" fillId="0" borderId="2" xfId="0" applyNumberFormat="1" applyFont="1" applyBorder="1" applyAlignment="1">
      <alignment horizontal="center" vertical="center"/>
    </xf>
    <xf numFmtId="0" fontId="9" fillId="0" borderId="4" xfId="0" applyFont="1" applyBorder="1" applyAlignment="1">
      <alignment horizontal="center" vertical="center" wrapText="1"/>
    </xf>
    <xf numFmtId="0" fontId="25" fillId="0" borderId="4" xfId="0" applyFont="1" applyBorder="1" applyAlignment="1">
      <alignment horizontal="center" vertical="center" wrapText="1"/>
    </xf>
    <xf numFmtId="1" fontId="28" fillId="0" borderId="2" xfId="0" applyNumberFormat="1" applyFont="1" applyBorder="1" applyAlignment="1">
      <alignment horizontal="center" vertical="center"/>
    </xf>
    <xf numFmtId="9" fontId="9" fillId="0" borderId="2" xfId="2" applyFont="1" applyFill="1" applyBorder="1" applyAlignment="1">
      <alignment horizontal="center" vertical="center"/>
    </xf>
    <xf numFmtId="0" fontId="7" fillId="0" borderId="21" xfId="0" applyFont="1" applyBorder="1" applyAlignment="1">
      <alignment horizontal="center" vertical="center"/>
    </xf>
    <xf numFmtId="164" fontId="0" fillId="0" borderId="0" xfId="0" applyNumberFormat="1"/>
    <xf numFmtId="0" fontId="30" fillId="0" borderId="2" xfId="0" applyFont="1" applyBorder="1" applyAlignment="1">
      <alignment horizontal="center" vertical="center"/>
    </xf>
    <xf numFmtId="0" fontId="31" fillId="0" borderId="2" xfId="0" applyFont="1" applyBorder="1" applyAlignment="1">
      <alignment horizontal="center" vertical="center"/>
    </xf>
    <xf numFmtId="9" fontId="30" fillId="0" borderId="2" xfId="2" applyFont="1" applyFill="1" applyBorder="1" applyAlignment="1">
      <alignment horizontal="center" vertical="center"/>
    </xf>
    <xf numFmtId="1" fontId="31" fillId="0" borderId="2" xfId="0" applyNumberFormat="1" applyFont="1" applyBorder="1" applyAlignment="1">
      <alignment horizontal="center" vertical="center"/>
    </xf>
    <xf numFmtId="164" fontId="32" fillId="0" borderId="2" xfId="1" applyNumberFormat="1" applyFont="1" applyFill="1" applyBorder="1" applyAlignment="1">
      <alignment horizontal="center" vertical="center"/>
    </xf>
    <xf numFmtId="0" fontId="30" fillId="0" borderId="2" xfId="0" applyFont="1" applyBorder="1" applyAlignment="1">
      <alignment horizontal="center" vertical="center" wrapText="1"/>
    </xf>
    <xf numFmtId="9" fontId="19" fillId="0" borderId="2" xfId="2" applyFont="1" applyFill="1" applyBorder="1" applyAlignment="1">
      <alignment horizontal="center" vertical="center"/>
    </xf>
    <xf numFmtId="164" fontId="9" fillId="0" borderId="2" xfId="1" applyNumberFormat="1" applyFont="1" applyFill="1" applyBorder="1" applyAlignment="1">
      <alignment horizontal="center" vertical="center"/>
    </xf>
    <xf numFmtId="9" fontId="25" fillId="0" borderId="2" xfId="2" applyFont="1" applyFill="1" applyBorder="1" applyAlignment="1">
      <alignment horizontal="center" vertical="center"/>
    </xf>
    <xf numFmtId="164" fontId="25" fillId="0" borderId="2" xfId="1" applyNumberFormat="1" applyFont="1" applyFill="1" applyBorder="1" applyAlignment="1">
      <alignment horizontal="center" vertical="center"/>
    </xf>
    <xf numFmtId="0" fontId="26" fillId="0" borderId="4" xfId="0" applyFont="1" applyBorder="1" applyAlignment="1">
      <alignment horizontal="center" vertical="center"/>
    </xf>
    <xf numFmtId="0" fontId="8" fillId="0" borderId="21" xfId="0" applyFont="1" applyBorder="1" applyAlignment="1">
      <alignment horizontal="center" vertical="center"/>
    </xf>
    <xf numFmtId="0" fontId="7" fillId="0" borderId="2" xfId="0" applyFont="1" applyBorder="1" applyAlignment="1">
      <alignment horizontal="left" vertical="center" wrapText="1"/>
    </xf>
    <xf numFmtId="0" fontId="25" fillId="0" borderId="21" xfId="0" applyFont="1" applyBorder="1" applyAlignment="1">
      <alignment horizontal="center" vertical="center" wrapText="1"/>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7" fillId="0" borderId="21" xfId="0" applyFont="1" applyBorder="1" applyAlignment="1">
      <alignment horizontal="center" vertical="center" wrapText="1"/>
    </xf>
    <xf numFmtId="9" fontId="7" fillId="0" borderId="21" xfId="2" applyFont="1" applyFill="1" applyBorder="1" applyAlignment="1">
      <alignment horizontal="center" vertical="center"/>
    </xf>
    <xf numFmtId="164" fontId="6" fillId="0" borderId="21" xfId="1" applyNumberFormat="1" applyFont="1" applyFill="1" applyBorder="1" applyAlignment="1">
      <alignment horizontal="center" vertical="center"/>
    </xf>
    <xf numFmtId="1" fontId="1" fillId="0" borderId="21" xfId="0" applyNumberFormat="1" applyFont="1" applyBorder="1" applyAlignment="1">
      <alignment horizontal="center" vertical="center"/>
    </xf>
    <xf numFmtId="14" fontId="7" fillId="0" borderId="2" xfId="0" applyNumberFormat="1" applyFont="1" applyBorder="1" applyAlignment="1">
      <alignment horizontal="center" vertical="center"/>
    </xf>
    <xf numFmtId="1" fontId="28" fillId="0" borderId="21" xfId="0" applyNumberFormat="1" applyFont="1" applyBorder="1" applyAlignment="1">
      <alignment horizontal="center" vertical="center"/>
    </xf>
    <xf numFmtId="0" fontId="40" fillId="0" borderId="0" xfId="3"/>
    <xf numFmtId="0" fontId="23" fillId="0" borderId="0" xfId="0" applyFont="1"/>
    <xf numFmtId="0" fontId="23" fillId="0" borderId="0" xfId="0" applyFont="1" applyAlignment="1">
      <alignment horizontal="left" vertical="center"/>
    </xf>
    <xf numFmtId="0" fontId="23" fillId="0" borderId="0" xfId="0" applyFont="1" applyAlignment="1">
      <alignment horizontal="center"/>
    </xf>
    <xf numFmtId="6" fontId="0" fillId="0" borderId="0" xfId="0" applyNumberFormat="1"/>
    <xf numFmtId="0" fontId="41" fillId="0" borderId="0" xfId="3" applyFont="1" applyBorder="1"/>
    <xf numFmtId="0" fontId="4" fillId="0" borderId="0" xfId="0" applyFont="1" applyAlignment="1">
      <alignment horizontal="center" vertical="center"/>
    </xf>
    <xf numFmtId="14" fontId="7" fillId="0" borderId="21" xfId="0" applyNumberFormat="1" applyFont="1" applyBorder="1" applyAlignment="1">
      <alignment horizontal="center" vertical="center"/>
    </xf>
    <xf numFmtId="0" fontId="42" fillId="0" borderId="0" xfId="0" applyFont="1"/>
    <xf numFmtId="166" fontId="0" fillId="0" borderId="0" xfId="0" applyNumberFormat="1"/>
    <xf numFmtId="0" fontId="0" fillId="0" borderId="0" xfId="0" applyAlignment="1">
      <alignment wrapText="1"/>
    </xf>
    <xf numFmtId="0" fontId="23" fillId="0" borderId="0" xfId="0" applyFont="1" applyAlignment="1">
      <alignment horizontal="left"/>
    </xf>
    <xf numFmtId="8" fontId="0" fillId="0" borderId="0" xfId="0" applyNumberFormat="1"/>
    <xf numFmtId="0" fontId="7" fillId="0" borderId="0" xfId="0" applyFont="1" applyAlignment="1">
      <alignment horizontal="center" vertical="center" wrapText="1"/>
    </xf>
    <xf numFmtId="0" fontId="25" fillId="0" borderId="29" xfId="0" applyFont="1" applyBorder="1" applyAlignment="1">
      <alignment horizontal="center" vertical="center" wrapText="1"/>
    </xf>
    <xf numFmtId="0" fontId="25" fillId="0" borderId="28" xfId="0" applyFont="1" applyBorder="1" applyAlignment="1">
      <alignment horizontal="center" vertical="center" wrapText="1"/>
    </xf>
    <xf numFmtId="0" fontId="8" fillId="0" borderId="0" xfId="0" applyFont="1" applyAlignment="1">
      <alignment horizontal="center" vertical="center"/>
    </xf>
    <xf numFmtId="0" fontId="25" fillId="0" borderId="21" xfId="0" applyFont="1" applyBorder="1" applyAlignment="1">
      <alignment horizontal="center" vertical="center"/>
    </xf>
    <xf numFmtId="0" fontId="23" fillId="0" borderId="1" xfId="0" applyFont="1" applyBorder="1" applyAlignment="1">
      <alignment vertical="center"/>
    </xf>
    <xf numFmtId="0" fontId="43" fillId="0" borderId="1" xfId="3" applyFont="1" applyBorder="1" applyAlignment="1">
      <alignment horizontal="center" vertical="center"/>
    </xf>
    <xf numFmtId="0" fontId="40" fillId="0" borderId="0" xfId="3" applyBorder="1" applyAlignment="1">
      <alignment horizontal="center" vertical="center"/>
    </xf>
    <xf numFmtId="0" fontId="19" fillId="0" borderId="2" xfId="0" applyFont="1" applyBorder="1" applyAlignment="1">
      <alignment horizontal="center" vertical="center"/>
    </xf>
    <xf numFmtId="0" fontId="19" fillId="0" borderId="2" xfId="0" applyFont="1" applyBorder="1" applyAlignment="1">
      <alignment horizontal="center" vertical="center" wrapText="1"/>
    </xf>
    <xf numFmtId="0" fontId="23" fillId="0" borderId="0" xfId="0" applyFont="1" applyAlignment="1">
      <alignment vertical="center"/>
    </xf>
    <xf numFmtId="0" fontId="40" fillId="0" borderId="1" xfId="3" applyBorder="1" applyAlignment="1">
      <alignment horizontal="center" vertical="center"/>
    </xf>
    <xf numFmtId="0" fontId="4" fillId="0" borderId="0" xfId="0" applyFont="1" applyAlignment="1">
      <alignment horizontal="center" vertical="center" wrapText="1"/>
    </xf>
    <xf numFmtId="0" fontId="40" fillId="0" borderId="0" xfId="3" applyAlignment="1">
      <alignment horizontal="center" vertical="center"/>
    </xf>
    <xf numFmtId="0" fontId="37" fillId="0" borderId="2" xfId="0" applyFont="1" applyBorder="1" applyAlignment="1">
      <alignment horizontal="center" vertical="center" wrapText="1"/>
    </xf>
    <xf numFmtId="0" fontId="30" fillId="0" borderId="21" xfId="0" applyFont="1" applyBorder="1" applyAlignment="1">
      <alignment horizontal="center" vertical="center"/>
    </xf>
    <xf numFmtId="14" fontId="19" fillId="0" borderId="2" xfId="0" applyNumberFormat="1" applyFont="1" applyBorder="1" applyAlignment="1">
      <alignment horizontal="center" vertical="center"/>
    </xf>
    <xf numFmtId="9" fontId="37" fillId="0" borderId="2" xfId="2" applyFont="1" applyFill="1" applyBorder="1" applyAlignment="1">
      <alignment horizontal="center" vertical="center"/>
    </xf>
    <xf numFmtId="164" fontId="25" fillId="0" borderId="21" xfId="1" applyNumberFormat="1" applyFont="1" applyFill="1" applyBorder="1" applyAlignment="1">
      <alignment horizontal="center" vertical="center"/>
    </xf>
    <xf numFmtId="0" fontId="7" fillId="10" borderId="4" xfId="0" applyFont="1" applyFill="1" applyBorder="1" applyAlignment="1">
      <alignment horizontal="center" vertical="center"/>
    </xf>
    <xf numFmtId="0" fontId="7" fillId="10" borderId="21" xfId="0" applyFont="1" applyFill="1" applyBorder="1" applyAlignment="1">
      <alignment horizontal="center" vertical="center"/>
    </xf>
    <xf numFmtId="0" fontId="7" fillId="10" borderId="2" xfId="0" applyFont="1" applyFill="1" applyBorder="1" applyAlignment="1">
      <alignment horizontal="center" vertical="center"/>
    </xf>
    <xf numFmtId="0" fontId="25" fillId="10" borderId="4" xfId="0" applyFont="1" applyFill="1" applyBorder="1" applyAlignment="1">
      <alignment horizontal="center" vertical="center"/>
    </xf>
    <xf numFmtId="0" fontId="25" fillId="10" borderId="2" xfId="0" applyFont="1" applyFill="1" applyBorder="1" applyAlignment="1">
      <alignment horizontal="center" vertical="center"/>
    </xf>
    <xf numFmtId="14" fontId="7" fillId="10" borderId="2" xfId="0" applyNumberFormat="1" applyFont="1" applyFill="1" applyBorder="1" applyAlignment="1">
      <alignment horizontal="center" vertical="center"/>
    </xf>
    <xf numFmtId="0" fontId="9" fillId="10" borderId="2" xfId="0" applyFont="1" applyFill="1" applyBorder="1" applyAlignment="1">
      <alignment horizontal="center" vertical="center" wrapText="1"/>
    </xf>
    <xf numFmtId="165" fontId="0" fillId="0" borderId="0" xfId="0" applyNumberFormat="1"/>
    <xf numFmtId="9" fontId="11" fillId="0" borderId="2" xfId="2" applyFont="1" applyFill="1" applyBorder="1" applyAlignment="1">
      <alignment horizontal="center" vertical="center"/>
    </xf>
    <xf numFmtId="0" fontId="9" fillId="10" borderId="4" xfId="0" applyFont="1" applyFill="1" applyBorder="1" applyAlignment="1">
      <alignment horizontal="center" vertical="center" wrapText="1"/>
    </xf>
    <xf numFmtId="9" fontId="37" fillId="0" borderId="21" xfId="2" applyFont="1" applyFill="1" applyBorder="1" applyAlignment="1">
      <alignment horizontal="center" vertical="center"/>
    </xf>
    <xf numFmtId="9" fontId="30" fillId="0" borderId="21" xfId="2" applyFont="1" applyFill="1" applyBorder="1" applyAlignment="1">
      <alignment horizontal="center" vertical="center"/>
    </xf>
    <xf numFmtId="164" fontId="32" fillId="0" borderId="21" xfId="1" applyNumberFormat="1" applyFont="1" applyFill="1" applyBorder="1" applyAlignment="1">
      <alignment horizontal="center" vertical="center"/>
    </xf>
    <xf numFmtId="14" fontId="30" fillId="0" borderId="21" xfId="0" applyNumberFormat="1" applyFont="1" applyBorder="1" applyAlignment="1">
      <alignment horizontal="center" vertical="center"/>
    </xf>
    <xf numFmtId="0" fontId="40" fillId="0" borderId="0" xfId="3" applyAlignment="1">
      <alignment wrapText="1"/>
    </xf>
    <xf numFmtId="1" fontId="1" fillId="0" borderId="9" xfId="0" applyNumberFormat="1" applyFont="1" applyBorder="1" applyAlignment="1">
      <alignment horizontal="center" vertical="center"/>
    </xf>
    <xf numFmtId="14" fontId="7" fillId="10" borderId="21" xfId="0" applyNumberFormat="1" applyFont="1" applyFill="1" applyBorder="1" applyAlignment="1">
      <alignment horizontal="center" vertical="center"/>
    </xf>
    <xf numFmtId="0" fontId="5" fillId="9" borderId="8" xfId="0" applyFont="1" applyFill="1" applyBorder="1" applyAlignment="1">
      <alignment horizontal="center" vertical="center" textRotation="90"/>
    </xf>
    <xf numFmtId="0" fontId="23" fillId="0" borderId="1" xfId="0" applyFont="1" applyBorder="1" applyAlignment="1">
      <alignment horizontal="center" vertical="center" wrapText="1"/>
    </xf>
    <xf numFmtId="164" fontId="37" fillId="0" borderId="21" xfId="1" applyNumberFormat="1" applyFont="1" applyFill="1" applyBorder="1" applyAlignment="1">
      <alignment horizontal="center" vertical="center"/>
    </xf>
    <xf numFmtId="9" fontId="32" fillId="0" borderId="21" xfId="2" applyFont="1" applyFill="1" applyBorder="1" applyAlignment="1">
      <alignment horizontal="center" vertical="center"/>
    </xf>
    <xf numFmtId="0" fontId="33" fillId="0" borderId="0" xfId="0" applyFont="1"/>
    <xf numFmtId="0" fontId="37" fillId="0" borderId="21" xfId="0" applyFont="1" applyBorder="1" applyAlignment="1">
      <alignment horizontal="center" vertical="center" wrapText="1"/>
    </xf>
    <xf numFmtId="9" fontId="19" fillId="0" borderId="21" xfId="2" applyFont="1" applyFill="1" applyBorder="1" applyAlignment="1">
      <alignment horizontal="center" vertical="center"/>
    </xf>
    <xf numFmtId="1" fontId="46" fillId="0" borderId="2" xfId="0" applyNumberFormat="1" applyFont="1" applyBorder="1" applyAlignment="1">
      <alignment horizontal="center" vertical="center"/>
    </xf>
    <xf numFmtId="164" fontId="37" fillId="0" borderId="2" xfId="1" applyNumberFormat="1" applyFont="1" applyFill="1" applyBorder="1" applyAlignment="1">
      <alignment horizontal="center" vertical="center"/>
    </xf>
    <xf numFmtId="0" fontId="25" fillId="0" borderId="4" xfId="0" applyFont="1" applyBorder="1" applyAlignment="1">
      <alignment horizontal="center" vertical="center"/>
    </xf>
    <xf numFmtId="0" fontId="30" fillId="10" borderId="21" xfId="0" applyFont="1" applyFill="1" applyBorder="1" applyAlignment="1">
      <alignment horizontal="center" vertical="center"/>
    </xf>
    <xf numFmtId="0" fontId="6" fillId="0" borderId="4" xfId="0" applyFont="1" applyBorder="1" applyAlignment="1">
      <alignment horizontal="center" vertical="center"/>
    </xf>
    <xf numFmtId="0" fontId="41" fillId="0" borderId="0" xfId="3" applyFont="1" applyFill="1" applyBorder="1"/>
    <xf numFmtId="14" fontId="30" fillId="0" borderId="2" xfId="0" applyNumberFormat="1" applyFont="1" applyBorder="1" applyAlignment="1">
      <alignment horizontal="center" vertical="center"/>
    </xf>
    <xf numFmtId="9" fontId="32" fillId="0" borderId="2" xfId="2" applyFont="1" applyFill="1" applyBorder="1" applyAlignment="1">
      <alignment horizontal="center" vertical="center"/>
    </xf>
    <xf numFmtId="0" fontId="25" fillId="0" borderId="2" xfId="0" applyFont="1" applyBorder="1" applyAlignment="1">
      <alignment horizontal="left" vertical="top" wrapText="1"/>
    </xf>
    <xf numFmtId="0" fontId="51" fillId="0" borderId="0" xfId="0" applyFont="1"/>
    <xf numFmtId="0" fontId="28" fillId="0" borderId="2"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left" vertical="top" wrapText="1"/>
    </xf>
    <xf numFmtId="9" fontId="25" fillId="0" borderId="21" xfId="2" applyFont="1" applyFill="1" applyBorder="1" applyAlignment="1">
      <alignment horizontal="center" vertical="center"/>
    </xf>
    <xf numFmtId="164" fontId="9" fillId="0" borderId="21" xfId="1" applyNumberFormat="1" applyFont="1" applyFill="1" applyBorder="1" applyAlignment="1">
      <alignment horizontal="center" vertical="center"/>
    </xf>
    <xf numFmtId="0" fontId="52" fillId="0" borderId="15" xfId="0" applyFont="1" applyBorder="1" applyAlignment="1">
      <alignment horizontal="center" vertical="center" wrapText="1"/>
    </xf>
    <xf numFmtId="164" fontId="6" fillId="0" borderId="8" xfId="1" applyNumberFormat="1" applyFont="1" applyFill="1" applyBorder="1" applyAlignment="1">
      <alignment horizontal="center" vertical="center"/>
    </xf>
    <xf numFmtId="164" fontId="6" fillId="0" borderId="3" xfId="1" applyNumberFormat="1" applyFont="1" applyFill="1" applyBorder="1" applyAlignment="1">
      <alignment horizontal="center" vertical="center"/>
    </xf>
    <xf numFmtId="9" fontId="7" fillId="0" borderId="3" xfId="2" applyFont="1" applyFill="1" applyBorder="1" applyAlignment="1">
      <alignment horizontal="center" vertical="center"/>
    </xf>
    <xf numFmtId="0" fontId="45" fillId="0" borderId="0" xfId="0" applyFont="1"/>
    <xf numFmtId="164" fontId="6" fillId="0" borderId="0" xfId="1" applyNumberFormat="1" applyFont="1" applyFill="1" applyBorder="1" applyAlignment="1">
      <alignment horizontal="center" vertical="center"/>
    </xf>
    <xf numFmtId="9" fontId="7" fillId="0" borderId="8" xfId="2" applyFont="1" applyFill="1" applyBorder="1" applyAlignment="1">
      <alignment horizontal="center" vertical="center"/>
    </xf>
    <xf numFmtId="0" fontId="15" fillId="0" borderId="1" xfId="0" applyFont="1" applyBorder="1" applyAlignment="1">
      <alignment horizontal="center" vertical="center" wrapText="1"/>
    </xf>
    <xf numFmtId="0" fontId="0" fillId="0" borderId="2" xfId="0" applyBorder="1" applyAlignment="1">
      <alignment horizontal="center" vertical="center"/>
    </xf>
    <xf numFmtId="0" fontId="38" fillId="0" borderId="2" xfId="0" applyFont="1" applyBorder="1" applyAlignment="1">
      <alignment horizontal="center" vertical="center" wrapText="1"/>
    </xf>
    <xf numFmtId="0" fontId="7" fillId="0" borderId="2" xfId="0" applyFont="1" applyBorder="1" applyAlignment="1">
      <alignment horizontal="center" vertical="top" wrapText="1"/>
    </xf>
    <xf numFmtId="9" fontId="7"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9" fontId="19" fillId="0" borderId="2" xfId="0" applyNumberFormat="1" applyFont="1" applyBorder="1" applyAlignment="1">
      <alignment horizontal="center" vertical="center"/>
    </xf>
    <xf numFmtId="9" fontId="2" fillId="0" borderId="2" xfId="2" applyFont="1" applyFill="1" applyBorder="1" applyAlignment="1">
      <alignment horizontal="center" vertical="center"/>
    </xf>
    <xf numFmtId="0" fontId="3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1" fontId="28" fillId="0" borderId="8" xfId="0" applyNumberFormat="1" applyFont="1" applyBorder="1" applyAlignment="1">
      <alignment horizontal="center" vertical="center"/>
    </xf>
    <xf numFmtId="1" fontId="1" fillId="0" borderId="8" xfId="0" applyNumberFormat="1"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8" fillId="0" borderId="3" xfId="0" applyFont="1" applyBorder="1" applyAlignment="1">
      <alignment horizontal="center" vertical="center"/>
    </xf>
    <xf numFmtId="1" fontId="31" fillId="0" borderId="3" xfId="0" applyNumberFormat="1" applyFont="1" applyBorder="1" applyAlignment="1">
      <alignment horizontal="center" vertical="center"/>
    </xf>
    <xf numFmtId="1" fontId="1" fillId="0" borderId="3" xfId="0" applyNumberFormat="1" applyFont="1" applyBorder="1" applyAlignment="1">
      <alignment horizontal="center" vertical="center"/>
    </xf>
    <xf numFmtId="0" fontId="34" fillId="0" borderId="2" xfId="0" applyFont="1" applyBorder="1" applyAlignment="1">
      <alignment horizontal="center" vertical="center"/>
    </xf>
    <xf numFmtId="0" fontId="44" fillId="0" borderId="2"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2" xfId="0" applyFont="1" applyBorder="1" applyAlignment="1">
      <alignment horizontal="center" vertical="center"/>
    </xf>
    <xf numFmtId="0" fontId="15" fillId="0" borderId="14"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17" fillId="0" borderId="21" xfId="0" applyNumberFormat="1"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xf numFmtId="0" fontId="20" fillId="0" borderId="25" xfId="0" applyFont="1" applyBorder="1" applyAlignment="1">
      <alignment horizontal="center" vertical="center" wrapText="1"/>
    </xf>
    <xf numFmtId="0" fontId="20" fillId="0" borderId="26" xfId="0" applyFont="1" applyBorder="1"/>
    <xf numFmtId="0" fontId="20" fillId="0" borderId="27" xfId="0" applyFont="1" applyBorder="1"/>
    <xf numFmtId="0" fontId="16" fillId="0" borderId="0" xfId="0" applyFont="1" applyAlignment="1">
      <alignment horizontal="center" vertical="center"/>
    </xf>
    <xf numFmtId="0" fontId="9" fillId="0" borderId="29" xfId="0" applyFont="1" applyBorder="1" applyAlignment="1">
      <alignment horizontal="center" vertical="center" wrapText="1"/>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19" fillId="0" borderId="28" xfId="0" applyFont="1" applyBorder="1" applyAlignment="1">
      <alignment horizontal="center" vertical="center"/>
    </xf>
    <xf numFmtId="0" fontId="32" fillId="0" borderId="2" xfId="0" applyFont="1" applyBorder="1" applyAlignment="1">
      <alignment horizontal="center" vertical="center"/>
    </xf>
    <xf numFmtId="0" fontId="30" fillId="0" borderId="28" xfId="0" applyFont="1" applyBorder="1" applyAlignment="1">
      <alignment horizontal="center" vertical="center"/>
    </xf>
    <xf numFmtId="0" fontId="30" fillId="0" borderId="28" xfId="0" applyFont="1" applyBorder="1" applyAlignment="1">
      <alignment horizontal="center" vertical="center" wrapText="1"/>
    </xf>
    <xf numFmtId="0" fontId="9" fillId="0" borderId="28" xfId="0" applyFont="1" applyBorder="1" applyAlignment="1">
      <alignment horizontal="center" vertical="center" wrapText="1"/>
    </xf>
    <xf numFmtId="0" fontId="30" fillId="0" borderId="21" xfId="0" applyFont="1" applyBorder="1" applyAlignment="1">
      <alignment horizontal="center" vertical="center" wrapText="1"/>
    </xf>
    <xf numFmtId="0" fontId="32" fillId="0" borderId="21" xfId="0" applyFont="1" applyBorder="1" applyAlignment="1">
      <alignment horizontal="center" vertical="center"/>
    </xf>
    <xf numFmtId="0" fontId="9" fillId="0" borderId="2" xfId="0" applyFont="1" applyBorder="1" applyAlignment="1">
      <alignment horizontal="left" vertical="top" wrapText="1"/>
    </xf>
    <xf numFmtId="0" fontId="7" fillId="0" borderId="2" xfId="0" applyFont="1" applyBorder="1" applyAlignment="1">
      <alignment horizontal="left" vertical="top" wrapText="1"/>
    </xf>
    <xf numFmtId="0" fontId="30" fillId="0" borderId="4" xfId="0" applyFont="1" applyBorder="1" applyAlignment="1">
      <alignment horizontal="center" vertical="center"/>
    </xf>
    <xf numFmtId="0" fontId="7" fillId="0" borderId="4" xfId="0" applyFont="1" applyBorder="1" applyAlignment="1">
      <alignment horizontal="center" vertical="center" wrapText="1"/>
    </xf>
    <xf numFmtId="0" fontId="19" fillId="0" borderId="4" xfId="0" applyFont="1" applyBorder="1" applyAlignment="1">
      <alignment horizontal="center" vertical="center"/>
    </xf>
    <xf numFmtId="0" fontId="19" fillId="0" borderId="2" xfId="0" applyFont="1" applyBorder="1" applyAlignment="1">
      <alignment horizontal="left" vertical="top" wrapText="1"/>
    </xf>
    <xf numFmtId="0" fontId="30" fillId="0" borderId="2" xfId="0" applyFont="1" applyBorder="1" applyAlignment="1">
      <alignment horizontal="left" vertical="top" wrapText="1"/>
    </xf>
    <xf numFmtId="0" fontId="30" fillId="0" borderId="4" xfId="0" applyFont="1" applyBorder="1" applyAlignment="1">
      <alignment horizontal="center" vertical="center" wrapText="1"/>
    </xf>
    <xf numFmtId="0" fontId="7" fillId="0" borderId="21" xfId="0" applyFont="1" applyBorder="1" applyAlignment="1">
      <alignment horizontal="left" vertical="top" wrapText="1"/>
    </xf>
    <xf numFmtId="0" fontId="30" fillId="0" borderId="21" xfId="0" applyFont="1" applyBorder="1" applyAlignment="1">
      <alignment horizontal="left" vertical="top" wrapText="1"/>
    </xf>
    <xf numFmtId="0" fontId="25" fillId="0" borderId="21" xfId="0" applyFont="1" applyBorder="1" applyAlignment="1">
      <alignment horizontal="left" vertical="top" wrapText="1"/>
    </xf>
    <xf numFmtId="0" fontId="37" fillId="0" borderId="21" xfId="0" applyFont="1" applyBorder="1" applyAlignment="1">
      <alignment horizontal="left" vertical="top" wrapText="1"/>
    </xf>
    <xf numFmtId="1" fontId="26" fillId="0" borderId="21" xfId="0" applyNumberFormat="1" applyFont="1" applyBorder="1" applyAlignment="1">
      <alignment horizontal="center" vertical="center"/>
    </xf>
    <xf numFmtId="0" fontId="12" fillId="0" borderId="4" xfId="0" applyFont="1" applyBorder="1" applyAlignment="1">
      <alignment horizontal="center" vertical="center" wrapText="1"/>
    </xf>
    <xf numFmtId="1" fontId="12" fillId="0" borderId="2" xfId="0" applyNumberFormat="1" applyFont="1" applyBorder="1" applyAlignment="1">
      <alignment horizontal="center" vertical="center"/>
    </xf>
    <xf numFmtId="1" fontId="12" fillId="0" borderId="9" xfId="0" applyNumberFormat="1" applyFont="1" applyBorder="1" applyAlignment="1">
      <alignment horizontal="center" vertical="center"/>
    </xf>
    <xf numFmtId="0" fontId="29" fillId="0" borderId="0" xfId="0" applyFont="1"/>
    <xf numFmtId="0" fontId="36" fillId="0" borderId="0" xfId="0" applyFont="1"/>
    <xf numFmtId="0" fontId="8" fillId="0" borderId="4" xfId="0" applyFont="1" applyBorder="1" applyAlignment="1">
      <alignment horizontal="center" vertical="center"/>
    </xf>
    <xf numFmtId="1" fontId="31" fillId="0" borderId="21" xfId="0" applyNumberFormat="1" applyFont="1" applyBorder="1" applyAlignment="1">
      <alignment horizontal="center" vertical="center"/>
    </xf>
    <xf numFmtId="0" fontId="12" fillId="0" borderId="2" xfId="0" applyFont="1" applyBorder="1" applyAlignment="1">
      <alignment horizontal="center" vertical="center" wrapText="1"/>
    </xf>
    <xf numFmtId="1" fontId="8" fillId="0" borderId="21" xfId="0" applyNumberFormat="1" applyFont="1" applyBorder="1" applyAlignment="1">
      <alignment horizontal="center" vertical="center"/>
    </xf>
    <xf numFmtId="0" fontId="47" fillId="0" borderId="0" xfId="0" applyFont="1"/>
    <xf numFmtId="0" fontId="26" fillId="0" borderId="21" xfId="0" applyFont="1" applyBorder="1" applyAlignment="1">
      <alignment horizontal="center" vertical="center"/>
    </xf>
    <xf numFmtId="9" fontId="25" fillId="0" borderId="21" xfId="0" applyNumberFormat="1" applyFont="1" applyBorder="1" applyAlignment="1">
      <alignment horizontal="center" vertical="center"/>
    </xf>
    <xf numFmtId="0" fontId="27" fillId="0" borderId="21" xfId="0" applyFont="1" applyBorder="1" applyAlignment="1">
      <alignment horizontal="center" vertical="center" wrapText="1"/>
    </xf>
    <xf numFmtId="0" fontId="37" fillId="0" borderId="21" xfId="0" applyFont="1" applyBorder="1" applyAlignment="1">
      <alignment horizontal="center" vertical="center"/>
    </xf>
    <xf numFmtId="0" fontId="46" fillId="0" borderId="21" xfId="0" applyFont="1" applyBorder="1" applyAlignment="1">
      <alignment horizontal="center" vertical="center"/>
    </xf>
    <xf numFmtId="9" fontId="37" fillId="0" borderId="2" xfId="0" applyNumberFormat="1" applyFont="1" applyBorder="1" applyAlignment="1">
      <alignment horizontal="center" vertical="center"/>
    </xf>
    <xf numFmtId="1" fontId="46" fillId="0" borderId="21" xfId="0" applyNumberFormat="1" applyFont="1" applyBorder="1" applyAlignment="1">
      <alignment horizontal="center" vertical="center"/>
    </xf>
    <xf numFmtId="9" fontId="37" fillId="0" borderId="21" xfId="0" applyNumberFormat="1" applyFont="1" applyBorder="1" applyAlignment="1">
      <alignment horizontal="center" vertical="center"/>
    </xf>
    <xf numFmtId="0" fontId="37" fillId="0" borderId="21" xfId="0" applyFont="1" applyBorder="1" applyAlignment="1">
      <alignment horizontal="left" vertical="center" wrapText="1"/>
    </xf>
    <xf numFmtId="0" fontId="36" fillId="0" borderId="21" xfId="0" applyFont="1" applyBorder="1" applyAlignment="1">
      <alignment horizontal="center" vertical="center" wrapText="1"/>
    </xf>
    <xf numFmtId="1" fontId="49" fillId="0" borderId="21" xfId="0" applyNumberFormat="1" applyFont="1" applyBorder="1" applyAlignment="1">
      <alignment horizontal="center" vertical="center"/>
    </xf>
    <xf numFmtId="0" fontId="32" fillId="0" borderId="21" xfId="0" applyFont="1" applyBorder="1" applyAlignment="1">
      <alignment horizontal="center" vertical="center" wrapText="1"/>
    </xf>
    <xf numFmtId="0" fontId="32" fillId="0" borderId="21" xfId="0" applyFont="1" applyBorder="1" applyAlignment="1">
      <alignment horizontal="left" vertical="top" wrapText="1"/>
    </xf>
    <xf numFmtId="0" fontId="49" fillId="0" borderId="21" xfId="0" applyFont="1" applyBorder="1" applyAlignment="1">
      <alignment horizontal="center" vertical="center" wrapText="1"/>
    </xf>
    <xf numFmtId="9" fontId="37" fillId="0" borderId="21" xfId="0" applyNumberFormat="1" applyFont="1" applyBorder="1" applyAlignment="1">
      <alignment horizontal="center" vertical="center" wrapText="1"/>
    </xf>
    <xf numFmtId="165" fontId="37" fillId="0" borderId="21" xfId="0" applyNumberFormat="1" applyFont="1" applyBorder="1" applyAlignment="1">
      <alignment horizontal="center" vertical="center"/>
    </xf>
    <xf numFmtId="0" fontId="50" fillId="0" borderId="21" xfId="0" applyFont="1" applyBorder="1" applyAlignment="1">
      <alignment horizontal="center" vertical="center" wrapText="1"/>
    </xf>
    <xf numFmtId="0" fontId="49" fillId="0" borderId="21" xfId="0" applyFont="1" applyBorder="1" applyAlignment="1">
      <alignment horizontal="center" vertical="center"/>
    </xf>
    <xf numFmtId="0" fontId="35" fillId="0" borderId="0" xfId="0" applyFont="1"/>
    <xf numFmtId="0" fontId="31" fillId="0" borderId="21" xfId="0" applyFont="1" applyBorder="1" applyAlignment="1">
      <alignment horizontal="center" vertical="center"/>
    </xf>
    <xf numFmtId="0" fontId="25" fillId="0" borderId="21" xfId="0" applyFont="1" applyBorder="1" applyAlignment="1">
      <alignment horizontal="left" vertical="center" wrapText="1"/>
    </xf>
    <xf numFmtId="0" fontId="30" fillId="0" borderId="21" xfId="0" applyFont="1" applyBorder="1" applyAlignment="1">
      <alignment horizontal="left" vertical="center" wrapText="1"/>
    </xf>
    <xf numFmtId="0" fontId="32" fillId="0" borderId="21" xfId="0" applyFont="1" applyBorder="1" applyAlignment="1">
      <alignment horizontal="center" vertical="top" wrapText="1"/>
    </xf>
    <xf numFmtId="0" fontId="32" fillId="0" borderId="0" xfId="0" applyFont="1"/>
    <xf numFmtId="9" fontId="32" fillId="0" borderId="21" xfId="0" applyNumberFormat="1" applyFont="1" applyBorder="1" applyAlignment="1">
      <alignment horizontal="center" vertical="center"/>
    </xf>
    <xf numFmtId="0" fontId="32" fillId="0" borderId="21" xfId="0" applyFont="1" applyBorder="1" applyAlignment="1">
      <alignment horizontal="left" vertical="center" wrapText="1"/>
    </xf>
    <xf numFmtId="0" fontId="7" fillId="0" borderId="21" xfId="0" applyFont="1" applyBorder="1" applyAlignment="1">
      <alignment horizontal="left" vertical="center" wrapText="1"/>
    </xf>
    <xf numFmtId="16" fontId="32" fillId="0" borderId="21" xfId="0" applyNumberFormat="1" applyFont="1" applyBorder="1" applyAlignment="1">
      <alignment horizontal="center" vertical="center"/>
    </xf>
    <xf numFmtId="0" fontId="32" fillId="0" borderId="28"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2" xfId="0" applyFont="1" applyBorder="1" applyAlignment="1">
      <alignment horizontal="left" vertical="top" wrapText="1"/>
    </xf>
    <xf numFmtId="0" fontId="32" fillId="0" borderId="2" xfId="0" applyFont="1" applyBorder="1" applyAlignment="1">
      <alignment horizontal="center" vertical="center" wrapText="1"/>
    </xf>
    <xf numFmtId="0" fontId="49" fillId="0" borderId="2" xfId="0" applyFont="1" applyBorder="1" applyAlignment="1">
      <alignment horizontal="center" vertical="center"/>
    </xf>
    <xf numFmtId="0" fontId="32" fillId="0" borderId="2" xfId="0" applyFont="1" applyBorder="1" applyAlignment="1">
      <alignment horizontal="center" vertical="top" wrapText="1"/>
    </xf>
    <xf numFmtId="1" fontId="49" fillId="0" borderId="2" xfId="0" applyNumberFormat="1" applyFont="1" applyBorder="1" applyAlignment="1">
      <alignment horizontal="center" vertical="center"/>
    </xf>
    <xf numFmtId="0" fontId="32" fillId="0" borderId="4" xfId="0" applyFont="1" applyBorder="1" applyAlignment="1">
      <alignment horizontal="center" vertical="center"/>
    </xf>
    <xf numFmtId="0" fontId="37" fillId="0" borderId="2" xfId="0" applyFont="1" applyBorder="1" applyAlignment="1">
      <alignment horizontal="center" vertical="center"/>
    </xf>
    <xf numFmtId="0" fontId="46" fillId="0" borderId="2" xfId="0" applyFont="1" applyBorder="1" applyAlignment="1">
      <alignment horizontal="center" vertical="center"/>
    </xf>
    <xf numFmtId="0" fontId="12" fillId="0" borderId="2" xfId="0" applyFont="1" applyBorder="1" applyAlignment="1">
      <alignment horizontal="center" vertical="center"/>
    </xf>
    <xf numFmtId="0" fontId="9" fillId="0" borderId="2" xfId="0" applyFont="1" applyBorder="1" applyAlignment="1">
      <alignment horizontal="center" vertical="top" wrapText="1"/>
    </xf>
    <xf numFmtId="9" fontId="9" fillId="0" borderId="2" xfId="0" applyNumberFormat="1" applyFont="1" applyBorder="1" applyAlignment="1">
      <alignment horizontal="center" vertical="center"/>
    </xf>
    <xf numFmtId="0" fontId="6" fillId="0" borderId="2" xfId="0" applyFont="1" applyBorder="1" applyAlignment="1">
      <alignment horizontal="left" vertical="top" wrapText="1"/>
    </xf>
    <xf numFmtId="0" fontId="6" fillId="0" borderId="2" xfId="0" applyFont="1" applyBorder="1" applyAlignment="1">
      <alignment horizontal="center" vertical="top" wrapText="1"/>
    </xf>
    <xf numFmtId="16" fontId="9" fillId="0" borderId="2" xfId="0" applyNumberFormat="1" applyFont="1" applyBorder="1" applyAlignment="1">
      <alignment horizontal="center" vertical="center"/>
    </xf>
    <xf numFmtId="1" fontId="1" fillId="0" borderId="30" xfId="0" applyNumberFormat="1" applyFont="1" applyBorder="1" applyAlignment="1">
      <alignment horizontal="center" vertical="center"/>
    </xf>
    <xf numFmtId="1" fontId="26" fillId="0" borderId="30" xfId="0" applyNumberFormat="1" applyFont="1" applyBorder="1" applyAlignment="1">
      <alignment horizontal="center" vertical="center"/>
    </xf>
    <xf numFmtId="0" fontId="33" fillId="0" borderId="31" xfId="0" applyFont="1" applyBorder="1" applyAlignment="1">
      <alignment horizontal="center" vertical="center"/>
    </xf>
    <xf numFmtId="0" fontId="37" fillId="0" borderId="28" xfId="0" applyFont="1" applyBorder="1" applyAlignment="1">
      <alignment horizontal="center" vertical="center"/>
    </xf>
    <xf numFmtId="0" fontId="37" fillId="0" borderId="2" xfId="0" applyFont="1" applyBorder="1" applyAlignment="1">
      <alignment horizontal="left" vertical="center" wrapText="1"/>
    </xf>
    <xf numFmtId="0" fontId="32" fillId="0" borderId="21" xfId="0" applyFont="1" applyBorder="1" applyAlignment="1">
      <alignment horizontal="left" vertical="center"/>
    </xf>
    <xf numFmtId="1" fontId="46" fillId="0" borderId="30" xfId="0" applyNumberFormat="1" applyFont="1" applyBorder="1" applyAlignment="1">
      <alignment horizontal="center" vertical="center"/>
    </xf>
    <xf numFmtId="1" fontId="49" fillId="0" borderId="30" xfId="0" applyNumberFormat="1" applyFont="1" applyBorder="1" applyAlignment="1">
      <alignment horizontal="center" vertical="center"/>
    </xf>
    <xf numFmtId="0" fontId="14" fillId="0" borderId="32" xfId="0" applyFont="1" applyBorder="1" applyAlignment="1">
      <alignment horizontal="center" vertical="center" wrapText="1"/>
    </xf>
    <xf numFmtId="0" fontId="0" fillId="0" borderId="33" xfId="0" applyBorder="1"/>
    <xf numFmtId="0" fontId="0" fillId="0" borderId="34" xfId="0" applyBorder="1"/>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17" fillId="0" borderId="37" xfId="0" applyFont="1" applyBorder="1" applyAlignment="1">
      <alignment horizontal="center" vertical="center" wrapText="1"/>
    </xf>
    <xf numFmtId="9" fontId="17" fillId="0" borderId="38" xfId="0" applyNumberFormat="1" applyFont="1" applyBorder="1" applyAlignment="1">
      <alignment horizontal="center" vertical="center" wrapText="1"/>
    </xf>
    <xf numFmtId="0" fontId="17" fillId="0" borderId="39" xfId="0" applyFont="1" applyBorder="1" applyAlignment="1">
      <alignment horizontal="center" vertical="center" wrapText="1"/>
    </xf>
    <xf numFmtId="9" fontId="17" fillId="0" borderId="40" xfId="0" applyNumberFormat="1" applyFont="1" applyBorder="1" applyAlignment="1">
      <alignment horizontal="center" vertical="center" wrapText="1"/>
    </xf>
    <xf numFmtId="0" fontId="52" fillId="0" borderId="39" xfId="0" applyFont="1" applyBorder="1" applyAlignment="1">
      <alignment horizontal="center" vertical="center" wrapText="1"/>
    </xf>
    <xf numFmtId="0" fontId="0" fillId="0" borderId="41" xfId="0" applyBorder="1"/>
    <xf numFmtId="9" fontId="0" fillId="0" borderId="0" xfId="0" applyNumberFormat="1"/>
    <xf numFmtId="0" fontId="0" fillId="0" borderId="42" xfId="0" applyBorder="1"/>
    <xf numFmtId="0" fontId="0" fillId="0" borderId="43" xfId="0" applyBorder="1"/>
    <xf numFmtId="9" fontId="0" fillId="0" borderId="44" xfId="0" applyNumberFormat="1" applyBorder="1"/>
    <xf numFmtId="0" fontId="0" fillId="0" borderId="44" xfId="0" applyBorder="1"/>
    <xf numFmtId="0" fontId="0" fillId="0" borderId="45" xfId="0" applyBorder="1"/>
    <xf numFmtId="0" fontId="7" fillId="11" borderId="2" xfId="0" applyFont="1" applyFill="1" applyBorder="1" applyAlignment="1">
      <alignment horizontal="center" vertical="center" wrapText="1"/>
    </xf>
    <xf numFmtId="0" fontId="19" fillId="11" borderId="2" xfId="0" applyFont="1" applyFill="1" applyBorder="1" applyAlignment="1">
      <alignment horizontal="center" vertical="center" wrapText="1"/>
    </xf>
    <xf numFmtId="0" fontId="23" fillId="0" borderId="1" xfId="0" applyFont="1" applyBorder="1" applyAlignment="1">
      <alignment horizontal="left"/>
    </xf>
    <xf numFmtId="0" fontId="0" fillId="0" borderId="2" xfId="0" applyFill="1" applyBorder="1" applyAlignment="1">
      <alignment horizontal="center"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1" fontId="31"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0" fontId="0" fillId="0" borderId="0" xfId="0" applyFill="1"/>
    <xf numFmtId="0" fontId="55" fillId="0" borderId="2" xfId="0" applyFont="1" applyBorder="1" applyAlignment="1">
      <alignment horizontal="center" vertical="center"/>
    </xf>
    <xf numFmtId="0" fontId="2" fillId="0" borderId="2" xfId="0" applyFont="1" applyBorder="1" applyAlignment="1">
      <alignment horizontal="center" vertical="center"/>
    </xf>
    <xf numFmtId="0" fontId="1" fillId="0" borderId="2" xfId="0" applyFont="1" applyBorder="1" applyAlignment="1">
      <alignment horizontal="center" vertical="center"/>
    </xf>
    <xf numFmtId="0" fontId="55" fillId="0" borderId="0" xfId="0" applyFont="1"/>
    <xf numFmtId="9" fontId="2" fillId="0" borderId="2" xfId="0" applyNumberFormat="1" applyFont="1" applyBorder="1" applyAlignment="1">
      <alignment horizontal="center" vertical="center"/>
    </xf>
    <xf numFmtId="164" fontId="2" fillId="0" borderId="2" xfId="1" applyNumberFormat="1"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164" fontId="9" fillId="0" borderId="0" xfId="1" applyNumberFormat="1" applyFont="1" applyFill="1" applyBorder="1" applyAlignment="1">
      <alignment horizontal="center" vertical="center"/>
    </xf>
    <xf numFmtId="1" fontId="1" fillId="0" borderId="0" xfId="0" applyNumberFormat="1" applyFont="1" applyAlignment="1">
      <alignment horizontal="center" vertical="center"/>
    </xf>
    <xf numFmtId="9" fontId="2" fillId="0" borderId="0" xfId="2"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9" fontId="9" fillId="0" borderId="0" xfId="2" applyFont="1" applyFill="1" applyBorder="1" applyAlignment="1">
      <alignment horizontal="center" vertical="center"/>
    </xf>
    <xf numFmtId="0" fontId="55" fillId="0" borderId="0" xfId="0" applyFont="1" applyAlignment="1">
      <alignment horizontal="center" vertical="center"/>
    </xf>
    <xf numFmtId="0" fontId="1" fillId="0" borderId="0" xfId="0" applyFont="1" applyAlignment="1">
      <alignment horizontal="center" vertical="center"/>
    </xf>
  </cellXfs>
  <cellStyles count="4">
    <cellStyle name="Currency" xfId="1" builtinId="4"/>
    <cellStyle name="Hyperlink" xfId="3" builtinId="8"/>
    <cellStyle name="Normal" xfId="0" builtinId="0"/>
    <cellStyle name="Percent" xfId="2" builtinId="5"/>
  </cellStyles>
  <dxfs count="9">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
      <border>
        <left style="thin">
          <color rgb="FF000000"/>
        </left>
        <right style="thin">
          <color rgb="FF000000"/>
        </right>
        <top style="thin">
          <color rgb="FF000000"/>
        </top>
        <bottom style="thin">
          <color rgb="FF000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Mohr, Thomas" id="{C81B4CE4-BD24-4BBB-9303-DF92A0A0ED1F}" userId="TMohr@cityofmadison.com" providerId="PeoplePicker"/>
  <person displayName="Mohr, Thomas" id="{450C6049-5394-4BC0-81FD-27EE6B0B1FC2}" userId="S::tmohr@cityofmadison.com::72cea898-a6f9-4ee2-a4ab-f0cf33ff1879" providerId="AD"/>
  <person displayName="Collins, Lukas M" id="{91D14202-00ED-4751-BE21-9BD5B7389013}" userId="S::lcollins@cityofmadison.com::998fcc65-bed2-4a7e-aeb7-843458714b07"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34" dT="2024-04-18T13:24:48.37" personId="{91D14202-00ED-4751-BE21-9BD5B7389013}" id="{7B82CBBE-CA4C-4BCC-BE02-E97DA244C476}" done="1">
    <text>@Mohr, Thomas Does this also include sidewalk missing on Toban Dr?</text>
    <mentions>
      <mention mentionpersonId="{C81B4CE4-BD24-4BBB-9303-DF92A0A0ED1F}" mentionId="{B36A2CCE-586C-4529-A8FF-2E1FC7816AFF}" startIndex="0" length="13"/>
    </mentions>
  </threadedComment>
  <threadedComment ref="B134" dT="2024-04-18T13:32:02.26" personId="{450C6049-5394-4BC0-81FD-27EE6B0B1FC2}" id="{1F2276A0-A3CE-439E-93DA-38572EF58193}" parentId="{7B82CBBE-CA4C-4BCC-BE02-E97DA244C476}">
    <text xml:space="preserve">Just doing Blaine Dr for now
</text>
  </threadedComment>
  <threadedComment ref="B149" dT="2024-04-18T13:24:48.37" personId="{91D14202-00ED-4751-BE21-9BD5B7389013}" id="{C9CA3411-CD1E-4720-B900-2DAE6F05BF18}" done="1">
    <text>@Mohr, Thomas Does this also include sidewalk missing on Toban Dr?</text>
    <mentions>
      <mention mentionpersonId="{C81B4CE4-BD24-4BBB-9303-DF92A0A0ED1F}" mentionId="{5B8CBCFB-A099-4A59-A125-FC0EFD02750A}" startIndex="0" length="13"/>
    </mentions>
  </threadedComment>
  <threadedComment ref="B149" dT="2024-04-18T13:32:02.26" personId="{450C6049-5394-4BC0-81FD-27EE6B0B1FC2}" id="{7E7DB723-0922-4A26-ABB7-162F0EFF9886}" parentId="{C9CA3411-CD1E-4720-B900-2DAE6F05BF18}">
    <text xml:space="preserve">Just doing Blaine Dr for now
</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safety.fhwa.dot.gov/provencountermeasures/" TargetMode="External"/><Relationship Id="rId1" Type="http://schemas.openxmlformats.org/officeDocument/2006/relationships/hyperlink" Target="https://cityofmadison.maps.arcgis.com/apps/webappviewer/index.html?id=84864ef97aa444b3893cd8a7330eec4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tlstest.arcgis.com/apps/mapviewer/index.html?webmap=0d8e9bc0d8fd4c8bb411c2e36b121ee9" TargetMode="External"/><Relationship Id="rId2" Type="http://schemas.openxmlformats.org/officeDocument/2006/relationships/hyperlink" Target="https://cityofmadison.maps.arcgis.com/apps/webappviewer/index.html?id=84864ef97aa444b3893cd8a7330eec42" TargetMode="External"/><Relationship Id="rId1" Type="http://schemas.openxmlformats.org/officeDocument/2006/relationships/hyperlink" Target="https://cityofmadison.maps.arcgis.com/apps/webappviewer/index.html?id=c8d2b11b3e63429e8be0aefc4dd11813" TargetMode="External"/><Relationship Id="rId5" Type="http://schemas.openxmlformats.org/officeDocument/2006/relationships/printerSettings" Target="../printerSettings/printerSettings1.bin"/><Relationship Id="rId4" Type="http://schemas.openxmlformats.org/officeDocument/2006/relationships/hyperlink" Target="https://cityofmadison.maps.arcgis.com/apps/webappviewer/index.html?id=cb7a2e78477044c19bf6a5eaa1820e38"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ityofmadison.maps.arcgis.com/apps/webappviewer/index.html?id=c8d2b11b3e63429e8be0aefc4dd11813" TargetMode="External"/><Relationship Id="rId1" Type="http://schemas.openxmlformats.org/officeDocument/2006/relationships/hyperlink" Target="https://www1.nyc.gov/html/dot/html/pedestrians/turn-calming.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ityofmadison.maps.arcgis.com/apps/webappviewer/index.html?id=c8d2b11b3e63429e8be0aefc4dd11813"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hyperlink" Target="https://www1.nyc.gov/html/dot/html/pedestrians/turn-calming.shtm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21588-2879-49E8-B8C0-CF097C4D25B1}">
  <dimension ref="A1:T1003"/>
  <sheetViews>
    <sheetView workbookViewId="0">
      <selection activeCell="L6" sqref="L6"/>
    </sheetView>
  </sheetViews>
  <sheetFormatPr defaultRowHeight="15" x14ac:dyDescent="0.25"/>
  <cols>
    <col min="1" max="1" width="9.140625" customWidth="1"/>
    <col min="2" max="2" width="39.140625" customWidth="1"/>
    <col min="3" max="3" width="14.7109375" customWidth="1"/>
    <col min="4" max="4" width="5" customWidth="1"/>
    <col min="5" max="5" width="29.140625" customWidth="1"/>
    <col min="6" max="6" width="13" customWidth="1"/>
    <col min="7" max="7" width="6.28515625" customWidth="1"/>
    <col min="8" max="8" width="36.28515625" customWidth="1"/>
    <col min="9" max="9" width="15.42578125" customWidth="1"/>
    <col min="10" max="10" width="4.28515625" customWidth="1"/>
    <col min="11" max="11" width="4.5703125" customWidth="1"/>
    <col min="12" max="12" width="38.28515625" customWidth="1"/>
    <col min="13" max="13" width="9.42578125" customWidth="1"/>
    <col min="14" max="14" width="23.28515625" customWidth="1"/>
    <col min="15" max="15" width="12.140625" customWidth="1"/>
    <col min="16" max="16" width="14.7109375" customWidth="1"/>
    <col min="17" max="17" width="16.140625" customWidth="1"/>
    <col min="19" max="19" width="25.85546875" customWidth="1"/>
    <col min="20" max="20" width="25.42578125" customWidth="1"/>
  </cols>
  <sheetData>
    <row r="1" spans="1:20" ht="61.5" customHeight="1" thickBot="1" x14ac:dyDescent="0.3">
      <c r="A1" s="32"/>
      <c r="B1" s="33" t="s">
        <v>0</v>
      </c>
      <c r="C1" s="34"/>
      <c r="D1" s="34"/>
      <c r="E1" s="34"/>
      <c r="F1" s="34"/>
      <c r="G1" s="34"/>
      <c r="H1" s="34"/>
      <c r="I1" s="34"/>
      <c r="J1" s="34"/>
      <c r="K1" s="34"/>
      <c r="L1" s="34"/>
      <c r="M1" s="32"/>
    </row>
    <row r="2" spans="1:20" ht="70.5" thickBot="1" x14ac:dyDescent="0.3">
      <c r="B2" s="35" t="s">
        <v>1</v>
      </c>
      <c r="C2" s="36"/>
      <c r="E2" s="35" t="s">
        <v>2</v>
      </c>
      <c r="F2" s="37"/>
      <c r="G2" s="38"/>
      <c r="H2" s="35" t="s">
        <v>3</v>
      </c>
      <c r="I2" s="37"/>
      <c r="L2" s="39" t="s">
        <v>5</v>
      </c>
      <c r="N2" s="302" t="s">
        <v>4</v>
      </c>
      <c r="O2" s="303"/>
      <c r="P2" s="303"/>
      <c r="Q2" s="304"/>
    </row>
    <row r="3" spans="1:20" ht="94.5" thickBot="1" x14ac:dyDescent="0.3">
      <c r="B3" s="40" t="s">
        <v>6</v>
      </c>
      <c r="C3" s="41" t="s">
        <v>7</v>
      </c>
      <c r="E3" s="40" t="s">
        <v>6</v>
      </c>
      <c r="F3" s="41" t="s">
        <v>7</v>
      </c>
      <c r="G3" s="42"/>
      <c r="H3" s="40" t="s">
        <v>6</v>
      </c>
      <c r="I3" s="41" t="s">
        <v>7</v>
      </c>
      <c r="J3" s="42"/>
      <c r="L3" s="43" t="s">
        <v>12</v>
      </c>
      <c r="N3" s="305" t="s">
        <v>8</v>
      </c>
      <c r="O3" s="41" t="s">
        <v>9</v>
      </c>
      <c r="P3" s="206" t="s">
        <v>10</v>
      </c>
      <c r="Q3" s="306" t="s">
        <v>11</v>
      </c>
    </row>
    <row r="4" spans="1:20" ht="37.5" customHeight="1" thickBot="1" x14ac:dyDescent="0.3">
      <c r="B4" s="44" t="s">
        <v>13</v>
      </c>
      <c r="C4" s="45">
        <v>0</v>
      </c>
      <c r="E4" s="44" t="s">
        <v>14</v>
      </c>
      <c r="F4" s="45">
        <v>0</v>
      </c>
      <c r="G4" s="46"/>
      <c r="H4" s="47" t="s">
        <v>14</v>
      </c>
      <c r="I4" s="45">
        <v>0</v>
      </c>
      <c r="J4" s="46"/>
      <c r="L4" s="48" t="s">
        <v>16</v>
      </c>
      <c r="N4" s="307" t="s">
        <v>15</v>
      </c>
      <c r="O4" s="207">
        <v>0.75</v>
      </c>
      <c r="P4" s="207">
        <v>0.1</v>
      </c>
      <c r="Q4" s="308">
        <v>0.1</v>
      </c>
    </row>
    <row r="5" spans="1:20" ht="60" x14ac:dyDescent="0.25">
      <c r="B5" s="44" t="s">
        <v>17</v>
      </c>
      <c r="C5" s="45">
        <v>1</v>
      </c>
      <c r="E5" s="44" t="s">
        <v>18</v>
      </c>
      <c r="F5" s="45">
        <v>1</v>
      </c>
      <c r="G5" s="46"/>
      <c r="H5" s="47" t="s">
        <v>18</v>
      </c>
      <c r="I5" s="45">
        <v>1</v>
      </c>
      <c r="J5" s="46"/>
      <c r="L5" s="150" t="s">
        <v>19</v>
      </c>
      <c r="N5" s="309" t="s">
        <v>20</v>
      </c>
      <c r="O5" s="208" t="s">
        <v>21</v>
      </c>
      <c r="P5" s="208">
        <v>0.5</v>
      </c>
      <c r="Q5" s="310">
        <v>0.2</v>
      </c>
    </row>
    <row r="6" spans="1:20" ht="78.75" x14ac:dyDescent="0.25">
      <c r="B6" s="44" t="s">
        <v>22</v>
      </c>
      <c r="C6" s="45">
        <v>2</v>
      </c>
      <c r="E6" s="44" t="s">
        <v>23</v>
      </c>
      <c r="F6" s="45">
        <v>3</v>
      </c>
      <c r="G6" s="46"/>
      <c r="H6" s="47" t="s">
        <v>24</v>
      </c>
      <c r="I6" s="45">
        <v>3</v>
      </c>
      <c r="J6" s="46"/>
      <c r="L6" s="50"/>
      <c r="N6" s="309" t="s">
        <v>27</v>
      </c>
      <c r="O6" s="208" t="s">
        <v>28</v>
      </c>
      <c r="P6" s="208">
        <v>0.5</v>
      </c>
      <c r="Q6" s="310">
        <v>0.2</v>
      </c>
      <c r="S6" s="114" t="s">
        <v>29</v>
      </c>
      <c r="T6" s="114" t="s">
        <v>30</v>
      </c>
    </row>
    <row r="7" spans="1:20" ht="94.5" x14ac:dyDescent="0.25">
      <c r="B7" s="44" t="s">
        <v>31</v>
      </c>
      <c r="C7" s="45">
        <v>4</v>
      </c>
      <c r="E7" s="175" t="s">
        <v>32</v>
      </c>
      <c r="F7" s="45">
        <v>6</v>
      </c>
      <c r="G7" s="46"/>
      <c r="H7" s="47" t="s">
        <v>33</v>
      </c>
      <c r="I7" s="45">
        <v>6</v>
      </c>
      <c r="J7" s="46"/>
      <c r="N7" s="309" t="s">
        <v>25</v>
      </c>
      <c r="O7" s="208">
        <v>0.8</v>
      </c>
      <c r="P7" s="208" t="s">
        <v>26</v>
      </c>
      <c r="Q7" s="310" t="s">
        <v>26</v>
      </c>
    </row>
    <row r="8" spans="1:20" ht="63" x14ac:dyDescent="0.25">
      <c r="B8" s="44" t="s">
        <v>34</v>
      </c>
      <c r="C8" s="45">
        <v>6</v>
      </c>
      <c r="E8" s="49" t="s">
        <v>35</v>
      </c>
      <c r="F8" s="51">
        <v>6</v>
      </c>
      <c r="G8" s="46"/>
      <c r="H8" s="49" t="s">
        <v>35</v>
      </c>
      <c r="I8" s="51">
        <v>6</v>
      </c>
      <c r="J8" s="46"/>
      <c r="N8" s="311" t="s">
        <v>38</v>
      </c>
      <c r="O8" s="208">
        <v>0.4</v>
      </c>
      <c r="P8" s="208"/>
      <c r="Q8" s="310">
        <v>0.6</v>
      </c>
    </row>
    <row r="9" spans="1:20" ht="63.75" thickBot="1" x14ac:dyDescent="0.3">
      <c r="B9" s="44" t="s">
        <v>39</v>
      </c>
      <c r="C9" s="45">
        <v>8</v>
      </c>
      <c r="E9" s="52" t="s">
        <v>40</v>
      </c>
      <c r="F9" s="53">
        <v>9</v>
      </c>
      <c r="G9" s="46"/>
      <c r="H9" s="52" t="s">
        <v>41</v>
      </c>
      <c r="I9" s="53">
        <v>9</v>
      </c>
      <c r="J9" s="46"/>
      <c r="N9" s="311" t="s">
        <v>43</v>
      </c>
      <c r="O9" s="208" t="s">
        <v>36</v>
      </c>
      <c r="P9" s="208"/>
      <c r="Q9" s="310">
        <v>0.6</v>
      </c>
      <c r="S9" s="114" t="s">
        <v>44</v>
      </c>
    </row>
    <row r="10" spans="1:20" ht="60.75" thickBot="1" x14ac:dyDescent="0.3">
      <c r="B10" s="54" t="s">
        <v>45</v>
      </c>
      <c r="C10" s="53">
        <v>10</v>
      </c>
      <c r="G10" s="46"/>
      <c r="J10" s="46"/>
      <c r="N10" s="309" t="s">
        <v>42</v>
      </c>
      <c r="O10" s="208" t="s">
        <v>46</v>
      </c>
      <c r="P10" s="208"/>
      <c r="Q10" s="310">
        <v>0.8</v>
      </c>
      <c r="S10" s="114" t="s">
        <v>47</v>
      </c>
    </row>
    <row r="11" spans="1:20" ht="15.75" x14ac:dyDescent="0.25">
      <c r="B11" t="s">
        <v>48</v>
      </c>
      <c r="N11" s="309" t="s">
        <v>50</v>
      </c>
      <c r="O11" s="208" t="s">
        <v>51</v>
      </c>
      <c r="P11" s="208"/>
      <c r="Q11" s="310" t="s">
        <v>37</v>
      </c>
    </row>
    <row r="12" spans="1:20" ht="15.75" x14ac:dyDescent="0.25">
      <c r="B12" s="104" t="s">
        <v>52</v>
      </c>
      <c r="N12" s="309" t="s">
        <v>49</v>
      </c>
      <c r="O12" s="208">
        <v>0.2</v>
      </c>
      <c r="P12" s="208"/>
      <c r="Q12" s="310">
        <v>0.5</v>
      </c>
    </row>
    <row r="13" spans="1:20" ht="15.75" x14ac:dyDescent="0.25">
      <c r="N13" s="309" t="s">
        <v>53</v>
      </c>
      <c r="O13" s="208">
        <v>0.5</v>
      </c>
      <c r="P13" s="208">
        <v>0.25</v>
      </c>
      <c r="Q13" s="310">
        <v>0.25</v>
      </c>
    </row>
    <row r="14" spans="1:20" ht="31.5" x14ac:dyDescent="0.25">
      <c r="N14" s="309" t="s">
        <v>54</v>
      </c>
      <c r="O14" s="208" t="s">
        <v>56</v>
      </c>
      <c r="P14" s="208" t="s">
        <v>56</v>
      </c>
      <c r="Q14" s="310" t="s">
        <v>56</v>
      </c>
      <c r="S14" t="s">
        <v>57</v>
      </c>
    </row>
    <row r="15" spans="1:20" ht="31.5" x14ac:dyDescent="0.25">
      <c r="N15" s="309" t="s">
        <v>55</v>
      </c>
      <c r="O15" s="208" t="s">
        <v>56</v>
      </c>
      <c r="P15" s="208" t="s">
        <v>56</v>
      </c>
      <c r="Q15" s="310" t="s">
        <v>56</v>
      </c>
      <c r="S15" t="s">
        <v>57</v>
      </c>
    </row>
    <row r="16" spans="1:20" ht="31.5" x14ac:dyDescent="0.25">
      <c r="N16" s="309" t="s">
        <v>58</v>
      </c>
      <c r="O16" s="208" t="s">
        <v>59</v>
      </c>
      <c r="P16" s="208"/>
      <c r="Q16" s="310"/>
    </row>
    <row r="17" spans="2:17" ht="31.5" x14ac:dyDescent="0.25">
      <c r="N17" s="309" t="s">
        <v>60</v>
      </c>
      <c r="O17" s="208" t="s">
        <v>61</v>
      </c>
      <c r="P17" s="208" t="s">
        <v>62</v>
      </c>
      <c r="Q17" s="310"/>
    </row>
    <row r="18" spans="2:17" ht="15.75" x14ac:dyDescent="0.25">
      <c r="N18" s="309" t="s">
        <v>63</v>
      </c>
      <c r="O18" s="208">
        <v>0.3</v>
      </c>
      <c r="P18" s="208">
        <v>0.15</v>
      </c>
      <c r="Q18" s="310">
        <v>0.15</v>
      </c>
    </row>
    <row r="19" spans="2:17" ht="15.75" x14ac:dyDescent="0.25">
      <c r="N19" s="309" t="s">
        <v>64</v>
      </c>
      <c r="O19" s="208" t="s">
        <v>65</v>
      </c>
      <c r="P19" s="208"/>
      <c r="Q19" s="310"/>
    </row>
    <row r="20" spans="2:17" ht="31.5" x14ac:dyDescent="0.25">
      <c r="N20" s="309" t="s">
        <v>66</v>
      </c>
      <c r="O20" s="208" t="s">
        <v>67</v>
      </c>
      <c r="P20" s="208"/>
      <c r="Q20" s="310"/>
    </row>
    <row r="21" spans="2:17" ht="31.5" x14ac:dyDescent="0.25">
      <c r="B21" s="112"/>
      <c r="N21" s="309" t="s">
        <v>68</v>
      </c>
      <c r="O21" s="208" t="s">
        <v>69</v>
      </c>
      <c r="P21" s="208"/>
      <c r="Q21" s="310"/>
    </row>
    <row r="22" spans="2:17" ht="31.5" x14ac:dyDescent="0.25">
      <c r="C22" s="108"/>
      <c r="N22" s="309" t="s">
        <v>71</v>
      </c>
      <c r="O22" s="208" t="s">
        <v>72</v>
      </c>
      <c r="P22" s="208"/>
      <c r="Q22" s="310"/>
    </row>
    <row r="23" spans="2:17" ht="31.5" x14ac:dyDescent="0.25">
      <c r="C23" s="108"/>
      <c r="E23" s="108"/>
      <c r="N23" s="309" t="s">
        <v>74</v>
      </c>
      <c r="O23" s="208" t="s">
        <v>75</v>
      </c>
      <c r="P23" s="208"/>
      <c r="Q23" s="310"/>
    </row>
    <row r="24" spans="2:17" ht="15.75" x14ac:dyDescent="0.25">
      <c r="C24" s="108"/>
      <c r="E24" s="108"/>
      <c r="N24" s="309" t="s">
        <v>76</v>
      </c>
      <c r="O24" s="208" t="s">
        <v>77</v>
      </c>
      <c r="P24" s="208"/>
      <c r="Q24" s="310"/>
    </row>
    <row r="25" spans="2:17" ht="15.75" x14ac:dyDescent="0.25">
      <c r="C25" s="108"/>
      <c r="N25" s="309" t="s">
        <v>78</v>
      </c>
      <c r="O25" s="208">
        <v>0.8</v>
      </c>
      <c r="P25" s="208"/>
      <c r="Q25" s="310"/>
    </row>
    <row r="26" spans="2:17" ht="31.5" x14ac:dyDescent="0.25">
      <c r="C26" s="108"/>
      <c r="N26" s="309" t="s">
        <v>79</v>
      </c>
      <c r="O26" s="208" t="s">
        <v>80</v>
      </c>
      <c r="P26" s="208"/>
      <c r="Q26" s="310"/>
    </row>
    <row r="27" spans="2:17" ht="15.75" customHeight="1" x14ac:dyDescent="0.25">
      <c r="C27" s="108"/>
      <c r="N27" s="309" t="s">
        <v>81</v>
      </c>
      <c r="O27" s="208" t="s">
        <v>82</v>
      </c>
      <c r="P27" s="208"/>
      <c r="Q27" s="310"/>
    </row>
    <row r="28" spans="2:17" ht="15.75" customHeight="1" x14ac:dyDescent="0.25">
      <c r="C28" s="108"/>
      <c r="N28" s="309" t="s">
        <v>83</v>
      </c>
      <c r="O28" s="208">
        <v>0.9</v>
      </c>
      <c r="P28" s="208"/>
      <c r="Q28" s="310"/>
    </row>
    <row r="29" spans="2:17" ht="15.75" customHeight="1" x14ac:dyDescent="0.25">
      <c r="C29" s="108"/>
      <c r="N29" s="309" t="s">
        <v>84</v>
      </c>
      <c r="O29" s="208">
        <v>0.5</v>
      </c>
      <c r="P29" s="208">
        <v>0.25</v>
      </c>
      <c r="Q29" s="310">
        <v>0.25</v>
      </c>
    </row>
    <row r="30" spans="2:17" ht="31.5" x14ac:dyDescent="0.25">
      <c r="C30" s="108"/>
      <c r="N30" s="309" t="s">
        <v>85</v>
      </c>
      <c r="O30" s="208">
        <v>0.4</v>
      </c>
      <c r="P30" s="208"/>
      <c r="Q30" s="310"/>
    </row>
    <row r="31" spans="2:17" ht="15.75" customHeight="1" x14ac:dyDescent="0.25">
      <c r="C31" s="108"/>
      <c r="N31" s="309" t="s">
        <v>86</v>
      </c>
      <c r="O31" s="208">
        <v>0.25</v>
      </c>
      <c r="P31" s="208"/>
      <c r="Q31" s="310"/>
    </row>
    <row r="32" spans="2:17" ht="15.75" x14ac:dyDescent="0.25">
      <c r="C32" s="108"/>
      <c r="E32" s="108"/>
      <c r="F32" s="108"/>
      <c r="N32" s="309" t="s">
        <v>87</v>
      </c>
      <c r="O32" s="208" t="s">
        <v>88</v>
      </c>
      <c r="P32" s="208"/>
      <c r="Q32" s="310"/>
    </row>
    <row r="33" spans="3:18" ht="31.5" x14ac:dyDescent="0.25">
      <c r="C33" s="113"/>
      <c r="E33" s="113"/>
      <c r="N33" s="309" t="s">
        <v>89</v>
      </c>
      <c r="O33" s="208" t="s">
        <v>90</v>
      </c>
      <c r="P33" s="208"/>
      <c r="Q33" s="310"/>
    </row>
    <row r="34" spans="3:18" ht="15.75" customHeight="1" x14ac:dyDescent="0.25">
      <c r="C34" s="108"/>
      <c r="E34" s="108"/>
      <c r="N34" s="309" t="s">
        <v>91</v>
      </c>
      <c r="O34" s="208" t="s">
        <v>92</v>
      </c>
      <c r="P34" s="208"/>
      <c r="Q34" s="310"/>
    </row>
    <row r="35" spans="3:18" ht="15.75" x14ac:dyDescent="0.25">
      <c r="C35" s="116"/>
      <c r="E35" s="116"/>
      <c r="N35" s="309" t="s">
        <v>93</v>
      </c>
      <c r="O35" s="208">
        <v>0.3</v>
      </c>
      <c r="P35" s="208">
        <v>0.1</v>
      </c>
      <c r="Q35" s="310">
        <v>0</v>
      </c>
    </row>
    <row r="36" spans="3:18" ht="37.5" customHeight="1" x14ac:dyDescent="0.25">
      <c r="C36" s="116"/>
      <c r="N36" s="309" t="s">
        <v>94</v>
      </c>
      <c r="O36" s="208" t="s">
        <v>95</v>
      </c>
      <c r="P36" s="208"/>
      <c r="Q36" s="310"/>
    </row>
    <row r="37" spans="3:18" ht="15.75" customHeight="1" x14ac:dyDescent="0.25">
      <c r="C37" s="116"/>
      <c r="N37" s="312" t="s">
        <v>96</v>
      </c>
      <c r="O37" s="313">
        <v>0.14000000000000001</v>
      </c>
      <c r="Q37" s="314"/>
    </row>
    <row r="38" spans="3:18" ht="15.75" customHeight="1" thickBot="1" x14ac:dyDescent="0.3">
      <c r="C38" s="116"/>
      <c r="N38" s="315" t="s">
        <v>97</v>
      </c>
      <c r="O38" s="316">
        <v>0.15</v>
      </c>
      <c r="P38" s="317"/>
      <c r="Q38" s="318"/>
      <c r="R38" t="s">
        <v>98</v>
      </c>
    </row>
    <row r="39" spans="3:18" ht="15.75" customHeight="1" x14ac:dyDescent="0.25">
      <c r="C39" s="143"/>
      <c r="N39" s="209"/>
      <c r="O39" s="210"/>
      <c r="P39" s="210"/>
      <c r="Q39" s="210"/>
    </row>
    <row r="40" spans="3:18" ht="60.75" thickBot="1" x14ac:dyDescent="0.3">
      <c r="C40" s="143"/>
      <c r="N40" s="211" t="s">
        <v>99</v>
      </c>
      <c r="O40" s="212"/>
      <c r="P40" s="212"/>
      <c r="Q40" s="213"/>
    </row>
    <row r="41" spans="3:18" ht="64.5" customHeight="1" x14ac:dyDescent="0.25">
      <c r="C41" s="143"/>
    </row>
    <row r="42" spans="3:18" ht="15.75" customHeight="1" x14ac:dyDescent="0.25">
      <c r="C42" s="143"/>
    </row>
    <row r="43" spans="3:18" ht="15.75" customHeight="1" x14ac:dyDescent="0.25">
      <c r="C43" s="108"/>
    </row>
    <row r="44" spans="3:18" ht="15.75" customHeight="1" x14ac:dyDescent="0.25"/>
    <row r="45" spans="3:18" ht="15.75" customHeight="1" x14ac:dyDescent="0.25"/>
    <row r="46" spans="3:18" ht="15.75" customHeight="1" x14ac:dyDescent="0.25"/>
    <row r="47" spans="3:18" ht="15.75" customHeight="1" x14ac:dyDescent="0.25"/>
    <row r="48" spans="3:18" ht="15.75" customHeight="1" x14ac:dyDescent="0.25"/>
    <row r="49" spans="12:13" ht="15.75" customHeight="1" x14ac:dyDescent="0.25"/>
    <row r="50" spans="12:13" ht="15.75" customHeight="1" x14ac:dyDescent="0.25"/>
    <row r="51" spans="12:13" ht="15.75" customHeight="1" x14ac:dyDescent="0.25"/>
    <row r="52" spans="12:13" ht="15.75" customHeight="1" x14ac:dyDescent="0.25"/>
    <row r="53" spans="12:13" ht="15.75" customHeight="1" x14ac:dyDescent="0.25"/>
    <row r="54" spans="12:13" ht="15.75" customHeight="1" x14ac:dyDescent="0.25"/>
    <row r="55" spans="12:13" ht="15.75" customHeight="1" x14ac:dyDescent="0.25"/>
    <row r="56" spans="12:13" ht="15.75" customHeight="1" x14ac:dyDescent="0.25"/>
    <row r="57" spans="12:13" ht="15.75" customHeight="1" x14ac:dyDescent="0.25">
      <c r="L57" s="55"/>
      <c r="M57" s="55"/>
    </row>
    <row r="58" spans="12:13" ht="15.75" customHeight="1" x14ac:dyDescent="0.25">
      <c r="L58" s="56"/>
      <c r="M58" s="55"/>
    </row>
    <row r="59" spans="12:13" ht="15.75" customHeight="1" x14ac:dyDescent="0.25">
      <c r="L59" s="56"/>
      <c r="M59" s="55"/>
    </row>
    <row r="60" spans="12:13" ht="15.75" customHeight="1" x14ac:dyDescent="0.25">
      <c r="L60" s="56"/>
      <c r="M60" s="55"/>
    </row>
    <row r="61" spans="12:13" ht="15.75" customHeight="1" x14ac:dyDescent="0.25"/>
    <row r="62" spans="12:13" ht="15.75" customHeight="1" x14ac:dyDescent="0.25"/>
    <row r="63" spans="12:13" ht="15.75" customHeight="1" x14ac:dyDescent="0.25"/>
    <row r="64" spans="12:1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sheetData>
  <hyperlinks>
    <hyperlink ref="B12" r:id="rId1" xr:uid="{87368B98-3419-4607-A8E6-45A230A01F27}"/>
    <hyperlink ref="N40" r:id="rId2" xr:uid="{83BB10AB-7FDE-43B2-BA9F-64DE0CFD302A}"/>
    <hyperlink ref="L5" r:id="rId3" xr:uid="{947BBB12-7E44-4862-9458-E147214D158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93"/>
  <sheetViews>
    <sheetView tabSelected="1" zoomScale="70" zoomScaleNormal="70" workbookViewId="0">
      <pane ySplit="3" topLeftCell="A4" activePane="bottomLeft" state="frozen"/>
      <selection activeCell="H1" sqref="H1"/>
      <selection pane="bottomLeft" activeCell="F646" sqref="E646:F646"/>
    </sheetView>
  </sheetViews>
  <sheetFormatPr defaultColWidth="9.140625" defaultRowHeight="15.75" x14ac:dyDescent="0.25"/>
  <cols>
    <col min="1" max="1" width="8.7109375" style="20" customWidth="1"/>
    <col min="2" max="2" width="51.7109375" style="117" bestFit="1" customWidth="1"/>
    <col min="3" max="3" width="6.42578125" style="31" customWidth="1"/>
    <col min="4" max="4" width="9.140625" style="31" customWidth="1"/>
    <col min="5" max="5" width="55.7109375" style="117" customWidth="1"/>
    <col min="6" max="6" width="49.7109375" style="117" customWidth="1"/>
    <col min="7" max="9" width="8.7109375" style="31" customWidth="1"/>
    <col min="10" max="10" width="8.7109375" style="120" customWidth="1"/>
    <col min="11" max="11" width="47.5703125" style="117" customWidth="1"/>
    <col min="12" max="16" width="10.7109375" style="31" customWidth="1"/>
    <col min="17" max="17" width="22.85546875" style="31" bestFit="1" customWidth="1"/>
    <col min="18" max="18" width="10.7109375" style="31" customWidth="1"/>
    <col min="22" max="22" width="10.28515625" bestFit="1" customWidth="1"/>
  </cols>
  <sheetData>
    <row r="1" spans="1:18" ht="30" customHeight="1" x14ac:dyDescent="0.25">
      <c r="A1" s="96" t="s">
        <v>100</v>
      </c>
      <c r="B1" s="154"/>
      <c r="C1" s="97"/>
      <c r="D1" s="97"/>
      <c r="E1" s="182"/>
      <c r="F1" s="182"/>
      <c r="G1" s="97"/>
      <c r="H1" s="97"/>
      <c r="I1" s="97"/>
      <c r="J1" s="97"/>
      <c r="K1" s="154"/>
      <c r="L1" s="97"/>
      <c r="M1" s="97"/>
      <c r="N1" s="97"/>
      <c r="O1" s="97"/>
      <c r="P1" s="97"/>
      <c r="Q1" s="97"/>
      <c r="R1" s="97"/>
    </row>
    <row r="2" spans="1:18" ht="30" customHeight="1" x14ac:dyDescent="0.25">
      <c r="A2" s="110"/>
      <c r="B2" s="129"/>
      <c r="C2" s="110"/>
      <c r="D2" s="123" t="s">
        <v>101</v>
      </c>
      <c r="E2" s="129"/>
      <c r="F2" s="129"/>
      <c r="G2" s="130" t="s">
        <v>52</v>
      </c>
      <c r="H2" s="110"/>
      <c r="I2" s="124" t="s">
        <v>102</v>
      </c>
      <c r="J2" s="110"/>
      <c r="K2" s="129"/>
      <c r="L2" s="110"/>
      <c r="M2" s="110"/>
      <c r="N2" s="110"/>
      <c r="O2" s="128" t="s">
        <v>103</v>
      </c>
      <c r="P2" s="110"/>
      <c r="Q2" s="110"/>
      <c r="R2" s="110"/>
    </row>
    <row r="3" spans="1:18" ht="69.95" customHeight="1" x14ac:dyDescent="0.25">
      <c r="A3" s="153" t="s">
        <v>104</v>
      </c>
      <c r="B3" s="2" t="s">
        <v>105</v>
      </c>
      <c r="C3" s="3" t="s">
        <v>106</v>
      </c>
      <c r="D3" s="3" t="s">
        <v>107</v>
      </c>
      <c r="E3" s="4" t="s">
        <v>108</v>
      </c>
      <c r="F3" s="4" t="s">
        <v>109</v>
      </c>
      <c r="G3" s="5" t="s">
        <v>113</v>
      </c>
      <c r="H3" s="5" t="s">
        <v>114</v>
      </c>
      <c r="I3" s="6" t="s">
        <v>115</v>
      </c>
      <c r="J3" s="7" t="s">
        <v>116</v>
      </c>
      <c r="K3" s="4" t="s">
        <v>117</v>
      </c>
      <c r="L3" s="8" t="s">
        <v>118</v>
      </c>
      <c r="M3" s="8" t="s">
        <v>119</v>
      </c>
      <c r="N3" s="8" t="s">
        <v>120</v>
      </c>
      <c r="O3" s="8" t="s">
        <v>121</v>
      </c>
      <c r="P3" s="9" t="s">
        <v>122</v>
      </c>
      <c r="Q3" s="10" t="s">
        <v>123</v>
      </c>
      <c r="R3" s="11" t="s">
        <v>124</v>
      </c>
    </row>
    <row r="4" spans="1:18" s="169" customFormat="1" ht="33" customHeight="1" x14ac:dyDescent="0.25">
      <c r="A4" s="12">
        <v>1</v>
      </c>
      <c r="B4" s="15" t="s">
        <v>125</v>
      </c>
      <c r="C4" s="14" t="s">
        <v>126</v>
      </c>
      <c r="D4" s="14">
        <v>2</v>
      </c>
      <c r="E4" s="15" t="s">
        <v>127</v>
      </c>
      <c r="F4" s="319" t="s">
        <v>128</v>
      </c>
      <c r="G4" s="14">
        <v>8</v>
      </c>
      <c r="H4" s="14">
        <v>6</v>
      </c>
      <c r="I4" s="14">
        <v>1</v>
      </c>
      <c r="J4" s="19">
        <f>G4*2+H4+I4</f>
        <v>23</v>
      </c>
      <c r="K4" s="15" t="s">
        <v>55</v>
      </c>
      <c r="L4" s="88">
        <v>0.2</v>
      </c>
      <c r="M4" s="88">
        <v>0.2</v>
      </c>
      <c r="N4" s="88">
        <v>0.2</v>
      </c>
      <c r="O4" s="88">
        <v>1.1499999999999999</v>
      </c>
      <c r="P4" s="75">
        <f t="shared" ref="P4:P67" si="0">(((G4*L4*2)+(H4*M4)+(I4*N4))*O4)*100</f>
        <v>529</v>
      </c>
      <c r="Q4" s="18">
        <v>5000</v>
      </c>
      <c r="R4" s="75">
        <f t="shared" ref="R4:R35" si="1">(P4/Q4)*1000</f>
        <v>105.80000000000001</v>
      </c>
    </row>
    <row r="5" spans="1:18" s="169" customFormat="1" ht="33" customHeight="1" x14ac:dyDescent="0.25">
      <c r="A5" s="12">
        <v>2</v>
      </c>
      <c r="B5" s="87" t="s">
        <v>129</v>
      </c>
      <c r="C5" s="82"/>
      <c r="D5" s="82" t="s">
        <v>130</v>
      </c>
      <c r="E5" s="184" t="s">
        <v>131</v>
      </c>
      <c r="F5" s="319" t="s">
        <v>128</v>
      </c>
      <c r="G5" s="82">
        <v>0</v>
      </c>
      <c r="H5" s="82">
        <v>0</v>
      </c>
      <c r="I5" s="82">
        <v>9</v>
      </c>
      <c r="J5" s="19">
        <f t="shared" ref="J5:J16" si="2">(G5*2)+H5+I5</f>
        <v>9</v>
      </c>
      <c r="K5" s="184" t="s">
        <v>131</v>
      </c>
      <c r="L5" s="84">
        <v>0</v>
      </c>
      <c r="M5" s="84">
        <v>0</v>
      </c>
      <c r="N5" s="84">
        <v>1</v>
      </c>
      <c r="O5" s="84">
        <v>1</v>
      </c>
      <c r="P5" s="85">
        <f t="shared" si="0"/>
        <v>900</v>
      </c>
      <c r="Q5" s="86">
        <v>10700</v>
      </c>
      <c r="R5" s="21">
        <f t="shared" si="1"/>
        <v>84.112149532710276</v>
      </c>
    </row>
    <row r="6" spans="1:18" s="169" customFormat="1" ht="33" customHeight="1" x14ac:dyDescent="0.25">
      <c r="A6" s="12">
        <v>3</v>
      </c>
      <c r="B6" s="15" t="s">
        <v>133</v>
      </c>
      <c r="C6" s="14"/>
      <c r="D6" s="14">
        <v>12</v>
      </c>
      <c r="E6" s="15" t="s">
        <v>134</v>
      </c>
      <c r="F6" s="319" t="s">
        <v>128</v>
      </c>
      <c r="G6" s="14">
        <v>4</v>
      </c>
      <c r="H6" s="14">
        <v>6</v>
      </c>
      <c r="I6" s="14">
        <v>9</v>
      </c>
      <c r="J6" s="19">
        <f t="shared" si="2"/>
        <v>23</v>
      </c>
      <c r="K6" s="185" t="s">
        <v>135</v>
      </c>
      <c r="L6" s="186">
        <v>0.5</v>
      </c>
      <c r="M6" s="186">
        <v>0.2</v>
      </c>
      <c r="N6" s="186">
        <v>0.8</v>
      </c>
      <c r="O6" s="16">
        <v>1.1499999999999999</v>
      </c>
      <c r="P6" s="85">
        <f t="shared" si="0"/>
        <v>1426</v>
      </c>
      <c r="Q6" s="18">
        <v>20000</v>
      </c>
      <c r="R6" s="17">
        <f t="shared" si="1"/>
        <v>71.3</v>
      </c>
    </row>
    <row r="7" spans="1:18" s="169" customFormat="1" ht="33" customHeight="1" x14ac:dyDescent="0.25">
      <c r="A7" s="12">
        <v>4</v>
      </c>
      <c r="B7" s="15" t="s">
        <v>136</v>
      </c>
      <c r="C7" s="14" t="s">
        <v>126</v>
      </c>
      <c r="D7" s="14">
        <v>12</v>
      </c>
      <c r="E7" s="15" t="s">
        <v>137</v>
      </c>
      <c r="F7" s="319" t="s">
        <v>128</v>
      </c>
      <c r="G7" s="14">
        <v>10</v>
      </c>
      <c r="H7" s="14">
        <v>9</v>
      </c>
      <c r="I7" s="14">
        <v>1</v>
      </c>
      <c r="J7" s="170">
        <f t="shared" si="2"/>
        <v>30</v>
      </c>
      <c r="K7" s="15" t="s">
        <v>138</v>
      </c>
      <c r="L7" s="88">
        <v>0.25</v>
      </c>
      <c r="M7" s="88">
        <v>0.25</v>
      </c>
      <c r="N7" s="88">
        <v>0.25</v>
      </c>
      <c r="O7" s="88">
        <v>1.1499999999999999</v>
      </c>
      <c r="P7" s="75">
        <f t="shared" si="0"/>
        <v>862.5</v>
      </c>
      <c r="Q7" s="18">
        <v>20000</v>
      </c>
      <c r="R7" s="75">
        <f t="shared" si="1"/>
        <v>43.125</v>
      </c>
    </row>
    <row r="8" spans="1:18" s="169" customFormat="1" ht="33" customHeight="1" x14ac:dyDescent="0.25">
      <c r="A8" s="12">
        <v>5</v>
      </c>
      <c r="B8" s="15" t="s">
        <v>139</v>
      </c>
      <c r="C8" s="14"/>
      <c r="D8" s="14">
        <v>13</v>
      </c>
      <c r="E8" s="15" t="s">
        <v>140</v>
      </c>
      <c r="F8" s="319" t="s">
        <v>128</v>
      </c>
      <c r="G8" s="14">
        <v>0</v>
      </c>
      <c r="H8" s="14">
        <v>6</v>
      </c>
      <c r="I8" s="14">
        <v>9</v>
      </c>
      <c r="J8" s="19">
        <f t="shared" si="2"/>
        <v>15</v>
      </c>
      <c r="K8" s="15" t="s">
        <v>141</v>
      </c>
      <c r="L8" s="16">
        <v>0.25</v>
      </c>
      <c r="M8" s="16">
        <v>0.25</v>
      </c>
      <c r="N8" s="16">
        <v>0.1</v>
      </c>
      <c r="O8" s="16">
        <v>1.1499999999999999</v>
      </c>
      <c r="P8" s="78">
        <f t="shared" si="0"/>
        <v>276</v>
      </c>
      <c r="Q8" s="18">
        <v>9000</v>
      </c>
      <c r="R8" s="17">
        <f t="shared" si="1"/>
        <v>30.666666666666664</v>
      </c>
    </row>
    <row r="9" spans="1:18" s="169" customFormat="1" ht="33" customHeight="1" x14ac:dyDescent="0.25">
      <c r="A9" s="12">
        <v>6</v>
      </c>
      <c r="B9" s="15" t="s">
        <v>142</v>
      </c>
      <c r="C9" s="15"/>
      <c r="D9" s="15">
        <v>15</v>
      </c>
      <c r="E9" s="15" t="s">
        <v>143</v>
      </c>
      <c r="F9" s="319" t="s">
        <v>128</v>
      </c>
      <c r="G9" s="14">
        <v>0</v>
      </c>
      <c r="H9" s="14">
        <v>3</v>
      </c>
      <c r="I9" s="14">
        <v>1</v>
      </c>
      <c r="J9" s="19">
        <f t="shared" si="2"/>
        <v>4</v>
      </c>
      <c r="K9" s="15" t="s">
        <v>144</v>
      </c>
      <c r="L9" s="16">
        <v>0.2</v>
      </c>
      <c r="M9" s="16">
        <v>0.2</v>
      </c>
      <c r="N9" s="16">
        <v>0</v>
      </c>
      <c r="O9" s="16">
        <v>1</v>
      </c>
      <c r="P9" s="21">
        <f t="shared" si="0"/>
        <v>60.000000000000007</v>
      </c>
      <c r="Q9" s="18">
        <v>2000</v>
      </c>
      <c r="R9" s="17">
        <f t="shared" si="1"/>
        <v>30.000000000000004</v>
      </c>
    </row>
    <row r="10" spans="1:18" s="169" customFormat="1" ht="33" customHeight="1" x14ac:dyDescent="0.25">
      <c r="A10" s="12">
        <v>7</v>
      </c>
      <c r="B10" s="15" t="s">
        <v>145</v>
      </c>
      <c r="C10" s="15" t="s">
        <v>169</v>
      </c>
      <c r="D10" s="15">
        <v>13</v>
      </c>
      <c r="E10" s="15" t="s">
        <v>146</v>
      </c>
      <c r="F10" s="319" t="s">
        <v>128</v>
      </c>
      <c r="G10" s="14">
        <v>0</v>
      </c>
      <c r="H10" s="14">
        <v>6</v>
      </c>
      <c r="I10" s="14">
        <v>9</v>
      </c>
      <c r="J10" s="19">
        <f t="shared" si="2"/>
        <v>15</v>
      </c>
      <c r="K10" s="15" t="s">
        <v>147</v>
      </c>
      <c r="L10" s="16">
        <v>0.45</v>
      </c>
      <c r="M10" s="16">
        <v>0.7</v>
      </c>
      <c r="N10" s="16">
        <v>0</v>
      </c>
      <c r="O10" s="16">
        <v>1</v>
      </c>
      <c r="P10" s="21">
        <f t="shared" si="0"/>
        <v>419.99999999999994</v>
      </c>
      <c r="Q10" s="18">
        <v>18000</v>
      </c>
      <c r="R10" s="17">
        <f t="shared" si="1"/>
        <v>23.333333333333332</v>
      </c>
    </row>
    <row r="11" spans="1:18" s="169" customFormat="1" ht="33" customHeight="1" x14ac:dyDescent="0.25">
      <c r="A11" s="12">
        <v>8</v>
      </c>
      <c r="B11" s="15" t="s">
        <v>148</v>
      </c>
      <c r="C11" s="14" t="s">
        <v>169</v>
      </c>
      <c r="D11" s="14">
        <v>15</v>
      </c>
      <c r="E11" s="15" t="s">
        <v>149</v>
      </c>
      <c r="F11" s="319" t="s">
        <v>128</v>
      </c>
      <c r="G11" s="14">
        <v>0</v>
      </c>
      <c r="H11" s="14">
        <v>6</v>
      </c>
      <c r="I11" s="14">
        <v>1</v>
      </c>
      <c r="J11" s="19">
        <f t="shared" si="2"/>
        <v>7</v>
      </c>
      <c r="K11" s="15" t="s">
        <v>150</v>
      </c>
      <c r="L11" s="16">
        <v>0.47</v>
      </c>
      <c r="M11" s="16">
        <v>0.5</v>
      </c>
      <c r="N11" s="16">
        <v>0.2</v>
      </c>
      <c r="O11" s="16">
        <v>1</v>
      </c>
      <c r="P11" s="85">
        <f t="shared" si="0"/>
        <v>320</v>
      </c>
      <c r="Q11" s="18">
        <v>15000</v>
      </c>
      <c r="R11" s="17">
        <f t="shared" si="1"/>
        <v>21.333333333333332</v>
      </c>
    </row>
    <row r="12" spans="1:18" s="169" customFormat="1" ht="33" customHeight="1" x14ac:dyDescent="0.25">
      <c r="A12" s="12">
        <v>9</v>
      </c>
      <c r="B12" s="15" t="s">
        <v>151</v>
      </c>
      <c r="C12" s="14"/>
      <c r="D12" s="14">
        <v>18</v>
      </c>
      <c r="E12" s="15" t="s">
        <v>152</v>
      </c>
      <c r="F12" s="319" t="s">
        <v>128</v>
      </c>
      <c r="G12" s="14">
        <v>10</v>
      </c>
      <c r="H12" s="14">
        <v>6</v>
      </c>
      <c r="I12" s="14">
        <v>1</v>
      </c>
      <c r="J12" s="19">
        <f t="shared" si="2"/>
        <v>27</v>
      </c>
      <c r="K12" s="15" t="s">
        <v>153</v>
      </c>
      <c r="L12" s="16">
        <v>0.4</v>
      </c>
      <c r="M12" s="16">
        <v>0.4</v>
      </c>
      <c r="N12" s="16">
        <v>0.4</v>
      </c>
      <c r="O12" s="16">
        <v>1.3</v>
      </c>
      <c r="P12" s="17">
        <f t="shared" si="0"/>
        <v>1404</v>
      </c>
      <c r="Q12" s="18">
        <v>70000</v>
      </c>
      <c r="R12" s="17">
        <f t="shared" si="1"/>
        <v>20.057142857142857</v>
      </c>
    </row>
    <row r="13" spans="1:18" s="169" customFormat="1" ht="33" customHeight="1" x14ac:dyDescent="0.25">
      <c r="A13" s="12">
        <v>10</v>
      </c>
      <c r="B13" s="15" t="s">
        <v>154</v>
      </c>
      <c r="C13" s="14"/>
      <c r="D13" s="14">
        <v>6</v>
      </c>
      <c r="E13" s="15" t="s">
        <v>155</v>
      </c>
      <c r="F13" s="319" t="s">
        <v>128</v>
      </c>
      <c r="G13" s="14">
        <v>4</v>
      </c>
      <c r="H13" s="14">
        <v>6</v>
      </c>
      <c r="I13" s="14">
        <v>1</v>
      </c>
      <c r="J13" s="83">
        <f t="shared" si="2"/>
        <v>15</v>
      </c>
      <c r="K13" s="15" t="s">
        <v>156</v>
      </c>
      <c r="L13" s="16">
        <v>0.3</v>
      </c>
      <c r="M13" s="16">
        <v>0.15</v>
      </c>
      <c r="N13" s="16">
        <v>0.15</v>
      </c>
      <c r="O13" s="16">
        <v>1.1499999999999999</v>
      </c>
      <c r="P13" s="17">
        <f t="shared" si="0"/>
        <v>396.74999999999994</v>
      </c>
      <c r="Q13" s="18">
        <v>20000</v>
      </c>
      <c r="R13" s="17">
        <f t="shared" si="1"/>
        <v>19.837499999999999</v>
      </c>
    </row>
    <row r="14" spans="1:18" s="169" customFormat="1" ht="33" customHeight="1" x14ac:dyDescent="0.25">
      <c r="A14" s="12">
        <v>11</v>
      </c>
      <c r="B14" s="15" t="s">
        <v>157</v>
      </c>
      <c r="C14" s="14" t="s">
        <v>126</v>
      </c>
      <c r="D14" s="14">
        <v>17</v>
      </c>
      <c r="E14" s="15" t="s">
        <v>158</v>
      </c>
      <c r="F14" s="319" t="s">
        <v>128</v>
      </c>
      <c r="G14" s="14">
        <v>10</v>
      </c>
      <c r="H14" s="14">
        <v>6</v>
      </c>
      <c r="I14" s="14">
        <v>1</v>
      </c>
      <c r="J14" s="19">
        <f t="shared" si="2"/>
        <v>27</v>
      </c>
      <c r="K14" s="15" t="s">
        <v>159</v>
      </c>
      <c r="L14" s="88">
        <v>0.2</v>
      </c>
      <c r="M14" s="88">
        <v>0.1</v>
      </c>
      <c r="N14" s="88">
        <v>0.1</v>
      </c>
      <c r="O14" s="88">
        <v>1.1499999999999999</v>
      </c>
      <c r="P14" s="75">
        <f t="shared" si="0"/>
        <v>540.49999999999989</v>
      </c>
      <c r="Q14" s="18">
        <v>30000</v>
      </c>
      <c r="R14" s="75">
        <f t="shared" si="1"/>
        <v>18.016666666666662</v>
      </c>
    </row>
    <row r="15" spans="1:18" s="169" customFormat="1" ht="33" customHeight="1" x14ac:dyDescent="0.25">
      <c r="A15" s="12">
        <v>12</v>
      </c>
      <c r="B15" s="15" t="s">
        <v>160</v>
      </c>
      <c r="C15" s="15" t="s">
        <v>126</v>
      </c>
      <c r="D15" s="14">
        <v>4</v>
      </c>
      <c r="E15" s="187" t="s">
        <v>161</v>
      </c>
      <c r="F15" s="319" t="s">
        <v>128</v>
      </c>
      <c r="G15" s="14">
        <v>0</v>
      </c>
      <c r="H15" s="14">
        <v>6</v>
      </c>
      <c r="I15" s="14">
        <v>1</v>
      </c>
      <c r="J15" s="19">
        <f t="shared" si="2"/>
        <v>7</v>
      </c>
      <c r="K15" s="15" t="s">
        <v>150</v>
      </c>
      <c r="L15" s="88">
        <v>0.25</v>
      </c>
      <c r="M15" s="88">
        <v>0.5</v>
      </c>
      <c r="N15" s="88">
        <v>0.2</v>
      </c>
      <c r="O15" s="16">
        <v>1.1499999999999999</v>
      </c>
      <c r="P15" s="85">
        <f t="shared" si="0"/>
        <v>368</v>
      </c>
      <c r="Q15" s="18">
        <v>25000</v>
      </c>
      <c r="R15" s="17">
        <f t="shared" si="1"/>
        <v>14.72</v>
      </c>
    </row>
    <row r="16" spans="1:18" s="169" customFormat="1" ht="33" customHeight="1" x14ac:dyDescent="0.25">
      <c r="A16" s="12">
        <v>13</v>
      </c>
      <c r="B16" s="126" t="s">
        <v>162</v>
      </c>
      <c r="C16" s="125"/>
      <c r="D16" s="125">
        <v>9</v>
      </c>
      <c r="E16" s="126" t="s">
        <v>163</v>
      </c>
      <c r="F16" s="320" t="s">
        <v>128</v>
      </c>
      <c r="G16" s="125">
        <v>0</v>
      </c>
      <c r="H16" s="125">
        <v>6</v>
      </c>
      <c r="I16" s="125">
        <v>6</v>
      </c>
      <c r="J16" s="170">
        <f t="shared" si="2"/>
        <v>12</v>
      </c>
      <c r="K16" s="126" t="s">
        <v>164</v>
      </c>
      <c r="L16" s="188">
        <v>0.8</v>
      </c>
      <c r="M16" s="188">
        <v>1</v>
      </c>
      <c r="N16" s="188">
        <v>0.2</v>
      </c>
      <c r="O16" s="188">
        <v>1</v>
      </c>
      <c r="P16" s="160">
        <f t="shared" si="0"/>
        <v>720</v>
      </c>
      <c r="Q16" s="18">
        <v>50000</v>
      </c>
      <c r="R16" s="75">
        <f t="shared" si="1"/>
        <v>14.4</v>
      </c>
    </row>
    <row r="17" spans="1:18" s="169" customFormat="1" ht="33" customHeight="1" x14ac:dyDescent="0.25">
      <c r="A17" s="12">
        <v>14</v>
      </c>
      <c r="B17" s="15" t="s">
        <v>165</v>
      </c>
      <c r="C17" s="14"/>
      <c r="D17" s="14">
        <v>6</v>
      </c>
      <c r="E17" s="15" t="s">
        <v>166</v>
      </c>
      <c r="F17" s="319" t="s">
        <v>128</v>
      </c>
      <c r="G17" s="14">
        <v>0</v>
      </c>
      <c r="H17" s="14">
        <v>3</v>
      </c>
      <c r="I17" s="14">
        <v>1</v>
      </c>
      <c r="J17" s="19">
        <f>G17*2+H17+I17</f>
        <v>4</v>
      </c>
      <c r="K17" s="15" t="s">
        <v>167</v>
      </c>
      <c r="L17" s="16">
        <v>0.35</v>
      </c>
      <c r="M17" s="16">
        <v>0.2</v>
      </c>
      <c r="N17" s="16">
        <v>0.2</v>
      </c>
      <c r="O17" s="16">
        <v>1.1499999999999999</v>
      </c>
      <c r="P17" s="17">
        <f t="shared" si="0"/>
        <v>92</v>
      </c>
      <c r="Q17" s="18">
        <v>20000</v>
      </c>
      <c r="R17" s="17">
        <f t="shared" si="1"/>
        <v>4.5999999999999996</v>
      </c>
    </row>
    <row r="18" spans="1:18" s="169" customFormat="1" ht="33" customHeight="1" x14ac:dyDescent="0.25">
      <c r="A18" s="183">
        <v>15</v>
      </c>
      <c r="B18" s="15" t="s">
        <v>173</v>
      </c>
      <c r="C18" s="14"/>
      <c r="D18" s="14">
        <v>13</v>
      </c>
      <c r="E18" s="15" t="s">
        <v>174</v>
      </c>
      <c r="F18" s="15" t="s">
        <v>171</v>
      </c>
      <c r="G18" s="14">
        <v>2</v>
      </c>
      <c r="H18" s="14">
        <v>6</v>
      </c>
      <c r="I18" s="14">
        <v>1</v>
      </c>
      <c r="J18" s="19">
        <f>G18*2+H18+I18</f>
        <v>11</v>
      </c>
      <c r="K18" s="15" t="s">
        <v>150</v>
      </c>
      <c r="L18" s="88">
        <v>0.47</v>
      </c>
      <c r="M18" s="88">
        <v>0.5</v>
      </c>
      <c r="N18" s="88">
        <v>0.2</v>
      </c>
      <c r="O18" s="16">
        <v>1</v>
      </c>
      <c r="P18" s="78">
        <f t="shared" si="0"/>
        <v>508</v>
      </c>
      <c r="Q18" s="18">
        <v>15000</v>
      </c>
      <c r="R18" s="17">
        <f t="shared" si="1"/>
        <v>33.866666666666667</v>
      </c>
    </row>
    <row r="19" spans="1:18" s="169" customFormat="1" ht="33" customHeight="1" x14ac:dyDescent="0.25">
      <c r="A19" s="183">
        <v>16</v>
      </c>
      <c r="B19" s="15" t="s">
        <v>175</v>
      </c>
      <c r="C19" s="15" t="s">
        <v>126</v>
      </c>
      <c r="D19" s="15">
        <v>5</v>
      </c>
      <c r="E19" s="15" t="s">
        <v>176</v>
      </c>
      <c r="F19" s="15" t="s">
        <v>171</v>
      </c>
      <c r="G19" s="14">
        <v>0</v>
      </c>
      <c r="H19" s="14">
        <v>6</v>
      </c>
      <c r="I19" s="14">
        <v>6</v>
      </c>
      <c r="J19" s="19">
        <f t="shared" ref="J19:J40" si="3">(G19*2)+H19+I19</f>
        <v>12</v>
      </c>
      <c r="K19" s="15" t="s">
        <v>150</v>
      </c>
      <c r="L19" s="16">
        <v>0.47</v>
      </c>
      <c r="M19" s="16">
        <v>0.5</v>
      </c>
      <c r="N19" s="88">
        <v>0</v>
      </c>
      <c r="O19" s="16">
        <v>1.3</v>
      </c>
      <c r="P19" s="21">
        <f t="shared" si="0"/>
        <v>390.00000000000006</v>
      </c>
      <c r="Q19" s="18">
        <v>15000</v>
      </c>
      <c r="R19" s="17">
        <f t="shared" si="1"/>
        <v>26.000000000000004</v>
      </c>
    </row>
    <row r="20" spans="1:18" s="169" customFormat="1" ht="33" customHeight="1" x14ac:dyDescent="0.25">
      <c r="A20" s="183">
        <v>17</v>
      </c>
      <c r="B20" s="15" t="s">
        <v>177</v>
      </c>
      <c r="C20" s="14"/>
      <c r="D20" s="14">
        <v>12</v>
      </c>
      <c r="E20" s="15" t="s">
        <v>178</v>
      </c>
      <c r="F20" s="15" t="s">
        <v>171</v>
      </c>
      <c r="G20" s="14">
        <v>2</v>
      </c>
      <c r="H20" s="14">
        <v>6</v>
      </c>
      <c r="I20" s="14">
        <v>1</v>
      </c>
      <c r="J20" s="19">
        <f t="shared" si="3"/>
        <v>11</v>
      </c>
      <c r="K20" s="15" t="s">
        <v>150</v>
      </c>
      <c r="L20" s="189">
        <v>0</v>
      </c>
      <c r="M20" s="189">
        <v>0.5</v>
      </c>
      <c r="N20" s="189">
        <v>0.2</v>
      </c>
      <c r="O20" s="16">
        <v>1</v>
      </c>
      <c r="P20" s="85">
        <f t="shared" si="0"/>
        <v>320</v>
      </c>
      <c r="Q20" s="18">
        <v>15000</v>
      </c>
      <c r="R20" s="17">
        <f t="shared" si="1"/>
        <v>21.333333333333332</v>
      </c>
    </row>
    <row r="21" spans="1:18" s="169" customFormat="1" ht="33" customHeight="1" x14ac:dyDescent="0.25">
      <c r="A21" s="183">
        <v>18</v>
      </c>
      <c r="B21" s="15" t="s">
        <v>179</v>
      </c>
      <c r="C21" s="15" t="s">
        <v>126</v>
      </c>
      <c r="D21" s="15">
        <v>6</v>
      </c>
      <c r="E21" s="15" t="s">
        <v>180</v>
      </c>
      <c r="F21" s="15" t="s">
        <v>171</v>
      </c>
      <c r="G21" s="14">
        <v>0</v>
      </c>
      <c r="H21" s="14">
        <v>6</v>
      </c>
      <c r="I21" s="14">
        <v>1</v>
      </c>
      <c r="J21" s="19">
        <f t="shared" si="3"/>
        <v>7</v>
      </c>
      <c r="K21" s="15" t="s">
        <v>181</v>
      </c>
      <c r="L21" s="16">
        <v>0.47</v>
      </c>
      <c r="M21" s="16">
        <v>0.5</v>
      </c>
      <c r="N21" s="16">
        <v>0.2</v>
      </c>
      <c r="O21" s="16">
        <v>1</v>
      </c>
      <c r="P21" s="78">
        <f t="shared" si="0"/>
        <v>320</v>
      </c>
      <c r="Q21" s="18">
        <v>15000</v>
      </c>
      <c r="R21" s="17">
        <f t="shared" si="1"/>
        <v>21.333333333333332</v>
      </c>
    </row>
    <row r="22" spans="1:18" s="169" customFormat="1" ht="33" customHeight="1" x14ac:dyDescent="0.25">
      <c r="A22" s="183">
        <v>19</v>
      </c>
      <c r="B22" s="15" t="s">
        <v>182</v>
      </c>
      <c r="C22" s="15"/>
      <c r="D22" s="15">
        <v>19</v>
      </c>
      <c r="E22" s="15" t="s">
        <v>183</v>
      </c>
      <c r="F22" s="15" t="s">
        <v>171</v>
      </c>
      <c r="G22" s="14">
        <v>2</v>
      </c>
      <c r="H22" s="14">
        <v>9</v>
      </c>
      <c r="I22" s="14">
        <v>1</v>
      </c>
      <c r="J22" s="19">
        <f t="shared" si="3"/>
        <v>14</v>
      </c>
      <c r="K22" s="15" t="s">
        <v>184</v>
      </c>
      <c r="L22" s="16">
        <v>0.8</v>
      </c>
      <c r="M22" s="16">
        <v>1</v>
      </c>
      <c r="N22" s="16">
        <v>0.5</v>
      </c>
      <c r="O22" s="16">
        <v>1</v>
      </c>
      <c r="P22" s="21">
        <f t="shared" si="0"/>
        <v>1270</v>
      </c>
      <c r="Q22" s="18">
        <v>60000</v>
      </c>
      <c r="R22" s="17">
        <f t="shared" si="1"/>
        <v>21.166666666666668</v>
      </c>
    </row>
    <row r="23" spans="1:18" s="169" customFormat="1" ht="33" customHeight="1" x14ac:dyDescent="0.25">
      <c r="A23" s="183">
        <v>20</v>
      </c>
      <c r="B23" s="15" t="s">
        <v>185</v>
      </c>
      <c r="C23" s="15"/>
      <c r="D23" s="15">
        <v>13</v>
      </c>
      <c r="E23" s="15" t="s">
        <v>186</v>
      </c>
      <c r="F23" s="15" t="s">
        <v>171</v>
      </c>
      <c r="G23" s="14">
        <v>0</v>
      </c>
      <c r="H23" s="14">
        <v>6</v>
      </c>
      <c r="I23" s="14">
        <v>6</v>
      </c>
      <c r="J23" s="19">
        <f t="shared" si="3"/>
        <v>12</v>
      </c>
      <c r="K23" s="15" t="s">
        <v>150</v>
      </c>
      <c r="L23" s="16">
        <v>0.47</v>
      </c>
      <c r="M23" s="16">
        <v>0.5</v>
      </c>
      <c r="N23" s="16">
        <v>0</v>
      </c>
      <c r="O23" s="16">
        <v>1</v>
      </c>
      <c r="P23" s="21">
        <f t="shared" si="0"/>
        <v>300</v>
      </c>
      <c r="Q23" s="18">
        <v>15000</v>
      </c>
      <c r="R23" s="17">
        <f t="shared" si="1"/>
        <v>20</v>
      </c>
    </row>
    <row r="24" spans="1:18" s="169" customFormat="1" ht="33" customHeight="1" x14ac:dyDescent="0.25">
      <c r="A24" s="183">
        <v>21</v>
      </c>
      <c r="B24" s="15" t="s">
        <v>187</v>
      </c>
      <c r="C24" s="14"/>
      <c r="D24" s="14">
        <v>8</v>
      </c>
      <c r="E24" s="15" t="s">
        <v>188</v>
      </c>
      <c r="F24" s="15" t="s">
        <v>171</v>
      </c>
      <c r="G24" s="14">
        <v>2</v>
      </c>
      <c r="H24" s="14">
        <v>6</v>
      </c>
      <c r="I24" s="14">
        <v>1</v>
      </c>
      <c r="J24" s="19">
        <f t="shared" si="3"/>
        <v>11</v>
      </c>
      <c r="K24" s="15" t="s">
        <v>150</v>
      </c>
      <c r="L24" s="186">
        <v>0.25</v>
      </c>
      <c r="M24" s="186">
        <v>0.5</v>
      </c>
      <c r="N24" s="186">
        <v>0.2</v>
      </c>
      <c r="O24" s="186">
        <v>1.1499999999999999</v>
      </c>
      <c r="P24" s="85">
        <f t="shared" si="0"/>
        <v>483</v>
      </c>
      <c r="Q24" s="18">
        <v>25000</v>
      </c>
      <c r="R24" s="17">
        <f t="shared" si="1"/>
        <v>19.32</v>
      </c>
    </row>
    <row r="25" spans="1:18" s="169" customFormat="1" ht="33" customHeight="1" x14ac:dyDescent="0.25">
      <c r="A25" s="183">
        <v>22</v>
      </c>
      <c r="B25" s="15" t="s">
        <v>189</v>
      </c>
      <c r="C25" s="14"/>
      <c r="D25" s="14">
        <v>11</v>
      </c>
      <c r="E25" s="15" t="s">
        <v>190</v>
      </c>
      <c r="F25" s="15" t="s">
        <v>171</v>
      </c>
      <c r="G25" s="14">
        <v>10</v>
      </c>
      <c r="H25" s="14">
        <v>1</v>
      </c>
      <c r="I25" s="14">
        <v>1</v>
      </c>
      <c r="J25" s="19">
        <f t="shared" si="3"/>
        <v>22</v>
      </c>
      <c r="K25" s="15" t="s">
        <v>191</v>
      </c>
      <c r="L25" s="186">
        <v>0.25</v>
      </c>
      <c r="M25" s="186">
        <v>0.5</v>
      </c>
      <c r="N25" s="186">
        <v>0.2</v>
      </c>
      <c r="O25" s="186">
        <v>1</v>
      </c>
      <c r="P25" s="85">
        <f t="shared" si="0"/>
        <v>570</v>
      </c>
      <c r="Q25" s="18">
        <v>30000</v>
      </c>
      <c r="R25" s="17">
        <f t="shared" si="1"/>
        <v>19</v>
      </c>
    </row>
    <row r="26" spans="1:18" s="169" customFormat="1" ht="33" customHeight="1" x14ac:dyDescent="0.25">
      <c r="A26" s="183">
        <v>23</v>
      </c>
      <c r="B26" s="15" t="s">
        <v>192</v>
      </c>
      <c r="C26" s="15"/>
      <c r="D26" s="15">
        <v>4</v>
      </c>
      <c r="E26" s="15" t="s">
        <v>146</v>
      </c>
      <c r="F26" s="15" t="s">
        <v>171</v>
      </c>
      <c r="G26" s="14">
        <v>0</v>
      </c>
      <c r="H26" s="14">
        <v>6</v>
      </c>
      <c r="I26" s="14">
        <v>1</v>
      </c>
      <c r="J26" s="19">
        <f t="shared" si="3"/>
        <v>7</v>
      </c>
      <c r="K26" s="15" t="s">
        <v>150</v>
      </c>
      <c r="L26" s="88">
        <v>0.25</v>
      </c>
      <c r="M26" s="88">
        <v>0.5</v>
      </c>
      <c r="N26" s="88">
        <v>0.2</v>
      </c>
      <c r="O26" s="16">
        <v>1.1499999999999999</v>
      </c>
      <c r="P26" s="85">
        <f t="shared" si="0"/>
        <v>368</v>
      </c>
      <c r="Q26" s="18">
        <v>20000</v>
      </c>
      <c r="R26" s="17">
        <f t="shared" si="1"/>
        <v>18.399999999999999</v>
      </c>
    </row>
    <row r="27" spans="1:18" s="169" customFormat="1" ht="33" customHeight="1" x14ac:dyDescent="0.25">
      <c r="A27" s="183">
        <v>24</v>
      </c>
      <c r="B27" s="15" t="s">
        <v>193</v>
      </c>
      <c r="C27" s="15" t="s">
        <v>169</v>
      </c>
      <c r="D27" s="15">
        <v>9</v>
      </c>
      <c r="E27" s="15" t="s">
        <v>194</v>
      </c>
      <c r="F27" s="15" t="s">
        <v>171</v>
      </c>
      <c r="G27" s="14">
        <v>0</v>
      </c>
      <c r="H27" s="14">
        <v>4</v>
      </c>
      <c r="I27" s="14">
        <v>1</v>
      </c>
      <c r="J27" s="19">
        <f t="shared" si="3"/>
        <v>5</v>
      </c>
      <c r="K27" s="15" t="s">
        <v>150</v>
      </c>
      <c r="L27" s="16">
        <v>0.25</v>
      </c>
      <c r="M27" s="16">
        <v>0.5</v>
      </c>
      <c r="N27" s="16">
        <v>0.2</v>
      </c>
      <c r="O27" s="16">
        <v>1</v>
      </c>
      <c r="P27" s="21">
        <f t="shared" si="0"/>
        <v>220.00000000000003</v>
      </c>
      <c r="Q27" s="18">
        <v>12000</v>
      </c>
      <c r="R27" s="17">
        <f t="shared" si="1"/>
        <v>18.333333333333336</v>
      </c>
    </row>
    <row r="28" spans="1:18" ht="33" customHeight="1" x14ac:dyDescent="0.25">
      <c r="A28" s="183">
        <v>25</v>
      </c>
      <c r="B28" s="15" t="s">
        <v>195</v>
      </c>
      <c r="C28" s="14" t="s">
        <v>126</v>
      </c>
      <c r="D28" s="14">
        <v>10</v>
      </c>
      <c r="E28" s="15" t="s">
        <v>196</v>
      </c>
      <c r="F28" s="15" t="s">
        <v>171</v>
      </c>
      <c r="G28" s="14">
        <v>0</v>
      </c>
      <c r="H28" s="14">
        <v>4</v>
      </c>
      <c r="I28" s="14">
        <v>1</v>
      </c>
      <c r="J28" s="19">
        <f t="shared" si="3"/>
        <v>5</v>
      </c>
      <c r="K28" s="126" t="s">
        <v>150</v>
      </c>
      <c r="L28" s="16">
        <v>0.25</v>
      </c>
      <c r="M28" s="16">
        <v>0.5</v>
      </c>
      <c r="N28" s="16">
        <v>0.2</v>
      </c>
      <c r="O28" s="16">
        <v>1</v>
      </c>
      <c r="P28" s="21">
        <f t="shared" si="0"/>
        <v>220.00000000000003</v>
      </c>
      <c r="Q28" s="18">
        <v>12000</v>
      </c>
      <c r="R28" s="17">
        <f t="shared" si="1"/>
        <v>18.333333333333336</v>
      </c>
    </row>
    <row r="29" spans="1:18" s="169" customFormat="1" ht="33" customHeight="1" x14ac:dyDescent="0.25">
      <c r="A29" s="183">
        <v>26</v>
      </c>
      <c r="B29" s="15" t="s">
        <v>197</v>
      </c>
      <c r="C29" s="14" t="s">
        <v>126</v>
      </c>
      <c r="D29" s="14">
        <v>11</v>
      </c>
      <c r="E29" s="15" t="s">
        <v>198</v>
      </c>
      <c r="F29" s="15" t="s">
        <v>171</v>
      </c>
      <c r="G29" s="14">
        <v>0</v>
      </c>
      <c r="H29" s="14">
        <v>4</v>
      </c>
      <c r="I29" s="14">
        <v>1</v>
      </c>
      <c r="J29" s="19">
        <f t="shared" si="3"/>
        <v>5</v>
      </c>
      <c r="K29" s="126" t="s">
        <v>150</v>
      </c>
      <c r="L29" s="16">
        <v>0.25</v>
      </c>
      <c r="M29" s="16">
        <v>0.5</v>
      </c>
      <c r="N29" s="16">
        <v>0.2</v>
      </c>
      <c r="O29" s="16">
        <v>1</v>
      </c>
      <c r="P29" s="21">
        <f t="shared" si="0"/>
        <v>220.00000000000003</v>
      </c>
      <c r="Q29" s="18">
        <v>12000</v>
      </c>
      <c r="R29" s="17">
        <f t="shared" si="1"/>
        <v>18.333333333333336</v>
      </c>
    </row>
    <row r="30" spans="1:18" s="179" customFormat="1" ht="33" customHeight="1" x14ac:dyDescent="0.25">
      <c r="A30" s="183">
        <v>27</v>
      </c>
      <c r="B30" s="15" t="s">
        <v>199</v>
      </c>
      <c r="C30" s="14"/>
      <c r="D30" s="14">
        <v>15</v>
      </c>
      <c r="E30" s="15" t="s">
        <v>200</v>
      </c>
      <c r="F30" s="15" t="s">
        <v>171</v>
      </c>
      <c r="G30" s="14">
        <v>0</v>
      </c>
      <c r="H30" s="14">
        <v>4</v>
      </c>
      <c r="I30" s="14">
        <v>1</v>
      </c>
      <c r="J30" s="19">
        <f t="shared" si="3"/>
        <v>5</v>
      </c>
      <c r="K30" s="126" t="s">
        <v>150</v>
      </c>
      <c r="L30" s="16">
        <v>0.25</v>
      </c>
      <c r="M30" s="16">
        <v>0.5</v>
      </c>
      <c r="N30" s="16">
        <v>0.2</v>
      </c>
      <c r="O30" s="16">
        <v>1</v>
      </c>
      <c r="P30" s="21">
        <f t="shared" si="0"/>
        <v>220.00000000000003</v>
      </c>
      <c r="Q30" s="18">
        <v>12000</v>
      </c>
      <c r="R30" s="17">
        <f t="shared" si="1"/>
        <v>18.333333333333336</v>
      </c>
    </row>
    <row r="31" spans="1:18" s="169" customFormat="1" ht="33" customHeight="1" x14ac:dyDescent="0.25">
      <c r="A31" s="183">
        <v>28</v>
      </c>
      <c r="B31" s="15" t="s">
        <v>201</v>
      </c>
      <c r="C31" s="15"/>
      <c r="D31" s="15" t="s">
        <v>202</v>
      </c>
      <c r="E31" s="15" t="s">
        <v>203</v>
      </c>
      <c r="F31" s="15" t="s">
        <v>171</v>
      </c>
      <c r="G31" s="14">
        <v>0</v>
      </c>
      <c r="H31" s="14">
        <v>4</v>
      </c>
      <c r="I31" s="14">
        <v>1</v>
      </c>
      <c r="J31" s="19">
        <f t="shared" si="3"/>
        <v>5</v>
      </c>
      <c r="K31" s="15" t="s">
        <v>150</v>
      </c>
      <c r="L31" s="16">
        <v>0.25</v>
      </c>
      <c r="M31" s="16">
        <v>0.5</v>
      </c>
      <c r="N31" s="16">
        <v>0.2</v>
      </c>
      <c r="O31" s="16">
        <v>1</v>
      </c>
      <c r="P31" s="21">
        <f t="shared" si="0"/>
        <v>220.00000000000003</v>
      </c>
      <c r="Q31" s="18">
        <v>12000</v>
      </c>
      <c r="R31" s="17">
        <f t="shared" si="1"/>
        <v>18.333333333333336</v>
      </c>
    </row>
    <row r="32" spans="1:18" s="169" customFormat="1" ht="33" customHeight="1" x14ac:dyDescent="0.25">
      <c r="A32" s="183">
        <v>29</v>
      </c>
      <c r="B32" s="15" t="s">
        <v>204</v>
      </c>
      <c r="C32" s="14" t="s">
        <v>169</v>
      </c>
      <c r="D32" s="14">
        <v>12</v>
      </c>
      <c r="E32" s="15" t="s">
        <v>205</v>
      </c>
      <c r="F32" s="15" t="s">
        <v>171</v>
      </c>
      <c r="G32" s="14">
        <v>10</v>
      </c>
      <c r="H32" s="14">
        <v>1</v>
      </c>
      <c r="I32" s="14">
        <v>9</v>
      </c>
      <c r="J32" s="19">
        <f t="shared" si="3"/>
        <v>30</v>
      </c>
      <c r="K32" s="15" t="s">
        <v>206</v>
      </c>
      <c r="L32" s="88">
        <v>0.25</v>
      </c>
      <c r="M32" s="88">
        <v>0.5</v>
      </c>
      <c r="N32" s="88">
        <v>0.2</v>
      </c>
      <c r="O32" s="88">
        <v>1</v>
      </c>
      <c r="P32" s="75">
        <f t="shared" si="0"/>
        <v>730</v>
      </c>
      <c r="Q32" s="18">
        <v>40000</v>
      </c>
      <c r="R32" s="75">
        <f t="shared" si="1"/>
        <v>18.25</v>
      </c>
    </row>
    <row r="33" spans="1:18" s="169" customFormat="1" ht="33" customHeight="1" x14ac:dyDescent="0.25">
      <c r="A33" s="183">
        <v>30</v>
      </c>
      <c r="B33" s="15" t="s">
        <v>207</v>
      </c>
      <c r="C33" s="15" t="s">
        <v>126</v>
      </c>
      <c r="D33" s="15">
        <v>19</v>
      </c>
      <c r="E33" s="15" t="s">
        <v>208</v>
      </c>
      <c r="F33" s="15" t="s">
        <v>171</v>
      </c>
      <c r="G33" s="14">
        <v>0</v>
      </c>
      <c r="H33" s="14">
        <v>6</v>
      </c>
      <c r="I33" s="14">
        <v>0</v>
      </c>
      <c r="J33" s="19">
        <f t="shared" si="3"/>
        <v>6</v>
      </c>
      <c r="K33" s="15" t="s">
        <v>209</v>
      </c>
      <c r="L33" s="88">
        <v>0.75</v>
      </c>
      <c r="M33" s="88">
        <v>0.85</v>
      </c>
      <c r="N33" s="88">
        <v>0.55000000000000004</v>
      </c>
      <c r="O33" s="16">
        <v>1</v>
      </c>
      <c r="P33" s="75">
        <f t="shared" si="0"/>
        <v>509.99999999999994</v>
      </c>
      <c r="Q33" s="18">
        <v>28000</v>
      </c>
      <c r="R33" s="17">
        <f t="shared" si="1"/>
        <v>18.214285714285712</v>
      </c>
    </row>
    <row r="34" spans="1:18" s="169" customFormat="1" ht="33" customHeight="1" x14ac:dyDescent="0.25">
      <c r="A34" s="183">
        <v>31</v>
      </c>
      <c r="B34" s="87" t="s">
        <v>210</v>
      </c>
      <c r="C34" s="87" t="s">
        <v>126</v>
      </c>
      <c r="D34" s="87">
        <v>3</v>
      </c>
      <c r="E34" s="87" t="s">
        <v>211</v>
      </c>
      <c r="F34" s="15" t="s">
        <v>171</v>
      </c>
      <c r="G34" s="82">
        <v>0</v>
      </c>
      <c r="H34" s="82">
        <v>4</v>
      </c>
      <c r="I34" s="82">
        <v>6</v>
      </c>
      <c r="J34" s="83">
        <f t="shared" si="3"/>
        <v>10</v>
      </c>
      <c r="K34" s="87" t="s">
        <v>212</v>
      </c>
      <c r="L34" s="84">
        <v>0.3</v>
      </c>
      <c r="M34" s="84">
        <v>0.1</v>
      </c>
      <c r="N34" s="84">
        <v>0.6</v>
      </c>
      <c r="O34" s="16">
        <v>1</v>
      </c>
      <c r="P34" s="85">
        <f t="shared" si="0"/>
        <v>399.99999999999994</v>
      </c>
      <c r="Q34" s="86">
        <v>22000</v>
      </c>
      <c r="R34" s="17">
        <f t="shared" si="1"/>
        <v>18.18181818181818</v>
      </c>
    </row>
    <row r="35" spans="1:18" s="169" customFormat="1" ht="33" customHeight="1" x14ac:dyDescent="0.25">
      <c r="A35" s="183">
        <v>32</v>
      </c>
      <c r="B35" s="15" t="s">
        <v>213</v>
      </c>
      <c r="C35" s="15" t="s">
        <v>126</v>
      </c>
      <c r="D35" s="14">
        <v>7</v>
      </c>
      <c r="E35" s="15" t="s">
        <v>214</v>
      </c>
      <c r="F35" s="15" t="s">
        <v>171</v>
      </c>
      <c r="G35" s="14">
        <v>0</v>
      </c>
      <c r="H35" s="14">
        <v>6</v>
      </c>
      <c r="I35" s="14">
        <v>3</v>
      </c>
      <c r="J35" s="19">
        <f t="shared" si="3"/>
        <v>9</v>
      </c>
      <c r="K35" s="126" t="s">
        <v>150</v>
      </c>
      <c r="L35" s="16">
        <v>0.25</v>
      </c>
      <c r="M35" s="16">
        <v>0.5</v>
      </c>
      <c r="N35" s="16">
        <v>0.2</v>
      </c>
      <c r="O35" s="16">
        <v>1</v>
      </c>
      <c r="P35" s="21">
        <f t="shared" si="0"/>
        <v>360</v>
      </c>
      <c r="Q35" s="18">
        <v>20000</v>
      </c>
      <c r="R35" s="17">
        <f t="shared" si="1"/>
        <v>18</v>
      </c>
    </row>
    <row r="36" spans="1:18" s="169" customFormat="1" ht="33" customHeight="1" x14ac:dyDescent="0.25">
      <c r="A36" s="183">
        <v>33</v>
      </c>
      <c r="B36" s="15" t="s">
        <v>215</v>
      </c>
      <c r="C36" s="14"/>
      <c r="D36" s="14" t="s">
        <v>216</v>
      </c>
      <c r="E36" s="15" t="s">
        <v>217</v>
      </c>
      <c r="F36" s="15" t="s">
        <v>171</v>
      </c>
      <c r="G36" s="14">
        <v>0</v>
      </c>
      <c r="H36" s="14">
        <v>6</v>
      </c>
      <c r="I36" s="14">
        <v>3</v>
      </c>
      <c r="J36" s="19">
        <f t="shared" si="3"/>
        <v>9</v>
      </c>
      <c r="K36" s="15" t="s">
        <v>150</v>
      </c>
      <c r="L36" s="16">
        <v>0.25</v>
      </c>
      <c r="M36" s="16">
        <v>0.5</v>
      </c>
      <c r="N36" s="16">
        <v>0.2</v>
      </c>
      <c r="O36" s="16">
        <v>1</v>
      </c>
      <c r="P36" s="21">
        <f t="shared" si="0"/>
        <v>360</v>
      </c>
      <c r="Q36" s="180">
        <v>20000</v>
      </c>
      <c r="R36" s="17">
        <f t="shared" ref="R36:R67" si="4">(P36/Q36)*1000</f>
        <v>18</v>
      </c>
    </row>
    <row r="37" spans="1:18" s="169" customFormat="1" ht="33" customHeight="1" x14ac:dyDescent="0.25">
      <c r="A37" s="183">
        <v>34</v>
      </c>
      <c r="B37" s="15" t="s">
        <v>218</v>
      </c>
      <c r="C37" s="15" t="s">
        <v>169</v>
      </c>
      <c r="D37" s="14">
        <v>19</v>
      </c>
      <c r="E37" s="15" t="s">
        <v>219</v>
      </c>
      <c r="F37" s="15" t="s">
        <v>171</v>
      </c>
      <c r="G37" s="14">
        <v>0</v>
      </c>
      <c r="H37" s="14">
        <v>6</v>
      </c>
      <c r="I37" s="14">
        <v>0</v>
      </c>
      <c r="J37" s="19">
        <f t="shared" si="3"/>
        <v>6</v>
      </c>
      <c r="K37" s="15" t="s">
        <v>220</v>
      </c>
      <c r="L37" s="16">
        <v>0.65</v>
      </c>
      <c r="M37" s="16">
        <v>0.9</v>
      </c>
      <c r="N37" s="16">
        <v>0.6</v>
      </c>
      <c r="O37" s="16">
        <v>1</v>
      </c>
      <c r="P37" s="17">
        <f t="shared" si="0"/>
        <v>540</v>
      </c>
      <c r="Q37" s="18">
        <v>30000</v>
      </c>
      <c r="R37" s="17">
        <f t="shared" si="4"/>
        <v>18</v>
      </c>
    </row>
    <row r="38" spans="1:18" s="169" customFormat="1" ht="33" customHeight="1" x14ac:dyDescent="0.25">
      <c r="A38" s="183">
        <v>35</v>
      </c>
      <c r="B38" s="15" t="s">
        <v>221</v>
      </c>
      <c r="C38" s="15" t="s">
        <v>126</v>
      </c>
      <c r="D38" s="14">
        <v>19</v>
      </c>
      <c r="E38" s="15" t="s">
        <v>146</v>
      </c>
      <c r="F38" s="15" t="s">
        <v>171</v>
      </c>
      <c r="G38" s="14">
        <v>0</v>
      </c>
      <c r="H38" s="14">
        <v>6</v>
      </c>
      <c r="I38" s="14">
        <v>0</v>
      </c>
      <c r="J38" s="19">
        <f t="shared" si="3"/>
        <v>6</v>
      </c>
      <c r="K38" s="15" t="s">
        <v>222</v>
      </c>
      <c r="L38" s="88">
        <v>0.65</v>
      </c>
      <c r="M38" s="88">
        <v>0.9</v>
      </c>
      <c r="N38" s="88">
        <v>0.6</v>
      </c>
      <c r="O38" s="16">
        <v>1</v>
      </c>
      <c r="P38" s="78">
        <f t="shared" si="0"/>
        <v>540</v>
      </c>
      <c r="Q38" s="18">
        <v>30000</v>
      </c>
      <c r="R38" s="17">
        <f t="shared" si="4"/>
        <v>18</v>
      </c>
    </row>
    <row r="39" spans="1:18" s="169" customFormat="1" ht="33" customHeight="1" x14ac:dyDescent="0.25">
      <c r="A39" s="183">
        <v>36</v>
      </c>
      <c r="B39" s="15" t="s">
        <v>223</v>
      </c>
      <c r="C39" s="15" t="s">
        <v>169</v>
      </c>
      <c r="D39" s="15">
        <v>12</v>
      </c>
      <c r="E39" s="187" t="s">
        <v>224</v>
      </c>
      <c r="F39" s="15" t="s">
        <v>171</v>
      </c>
      <c r="G39" s="14">
        <v>0</v>
      </c>
      <c r="H39" s="14">
        <v>4</v>
      </c>
      <c r="I39" s="14">
        <v>0</v>
      </c>
      <c r="J39" s="19">
        <f t="shared" si="3"/>
        <v>4</v>
      </c>
      <c r="K39" s="15" t="s">
        <v>225</v>
      </c>
      <c r="L39" s="16">
        <v>0.7</v>
      </c>
      <c r="M39" s="16">
        <v>0.75</v>
      </c>
      <c r="N39" s="16">
        <v>0.45</v>
      </c>
      <c r="O39" s="16">
        <v>1</v>
      </c>
      <c r="P39" s="21">
        <f t="shared" si="0"/>
        <v>300</v>
      </c>
      <c r="Q39" s="18">
        <v>17000</v>
      </c>
      <c r="R39" s="17">
        <f t="shared" si="4"/>
        <v>17.647058823529413</v>
      </c>
    </row>
    <row r="40" spans="1:18" s="169" customFormat="1" ht="33" customHeight="1" x14ac:dyDescent="0.25">
      <c r="A40" s="183">
        <v>37</v>
      </c>
      <c r="B40" s="15" t="s">
        <v>226</v>
      </c>
      <c r="C40" s="15"/>
      <c r="D40" s="14">
        <v>19</v>
      </c>
      <c r="E40" s="15" t="s">
        <v>227</v>
      </c>
      <c r="F40" s="15" t="s">
        <v>171</v>
      </c>
      <c r="G40" s="14">
        <v>4</v>
      </c>
      <c r="H40" s="14">
        <v>9</v>
      </c>
      <c r="I40" s="14">
        <v>6</v>
      </c>
      <c r="J40" s="19">
        <f t="shared" si="3"/>
        <v>23</v>
      </c>
      <c r="K40" s="15" t="s">
        <v>228</v>
      </c>
      <c r="L40" s="16">
        <v>0.47</v>
      </c>
      <c r="M40" s="16">
        <v>0</v>
      </c>
      <c r="N40" s="16">
        <v>0.8</v>
      </c>
      <c r="O40" s="16">
        <v>1</v>
      </c>
      <c r="P40" s="78">
        <f t="shared" si="0"/>
        <v>856</v>
      </c>
      <c r="Q40" s="18">
        <v>50000</v>
      </c>
      <c r="R40" s="17">
        <f t="shared" si="4"/>
        <v>17.12</v>
      </c>
    </row>
    <row r="41" spans="1:18" s="169" customFormat="1" ht="33" customHeight="1" x14ac:dyDescent="0.25">
      <c r="A41" s="183">
        <v>38</v>
      </c>
      <c r="B41" s="15" t="s">
        <v>229</v>
      </c>
      <c r="C41" s="15"/>
      <c r="D41" s="15" t="s">
        <v>230</v>
      </c>
      <c r="E41" s="15" t="s">
        <v>231</v>
      </c>
      <c r="F41" s="15" t="s">
        <v>171</v>
      </c>
      <c r="G41" s="14">
        <v>2</v>
      </c>
      <c r="H41" s="14">
        <v>6</v>
      </c>
      <c r="I41" s="14">
        <v>6</v>
      </c>
      <c r="J41" s="19">
        <f>G41*2+H41+I41</f>
        <v>16</v>
      </c>
      <c r="K41" s="15" t="s">
        <v>232</v>
      </c>
      <c r="L41" s="16">
        <v>0.8</v>
      </c>
      <c r="M41" s="16">
        <v>0.2</v>
      </c>
      <c r="N41" s="16">
        <v>0</v>
      </c>
      <c r="O41" s="16">
        <v>1.1499999999999999</v>
      </c>
      <c r="P41" s="21">
        <f t="shared" si="0"/>
        <v>505.99999999999994</v>
      </c>
      <c r="Q41" s="18">
        <v>30000</v>
      </c>
      <c r="R41" s="17">
        <f t="shared" si="4"/>
        <v>16.866666666666664</v>
      </c>
    </row>
    <row r="42" spans="1:18" s="169" customFormat="1" ht="33" customHeight="1" x14ac:dyDescent="0.25">
      <c r="A42" s="183">
        <v>39</v>
      </c>
      <c r="B42" s="15" t="s">
        <v>233</v>
      </c>
      <c r="C42" s="15" t="s">
        <v>126</v>
      </c>
      <c r="D42" s="14">
        <v>5</v>
      </c>
      <c r="E42" s="15" t="s">
        <v>234</v>
      </c>
      <c r="F42" s="15" t="s">
        <v>171</v>
      </c>
      <c r="G42" s="14">
        <v>0</v>
      </c>
      <c r="H42" s="14">
        <v>6</v>
      </c>
      <c r="I42" s="14">
        <v>0</v>
      </c>
      <c r="J42" s="19">
        <f t="shared" ref="J42:J50" si="5">(G42*2)+H42+I42</f>
        <v>6</v>
      </c>
      <c r="K42" s="15" t="s">
        <v>222</v>
      </c>
      <c r="L42" s="16">
        <v>0.45</v>
      </c>
      <c r="M42" s="16">
        <v>0.7</v>
      </c>
      <c r="N42" s="16">
        <v>0.4</v>
      </c>
      <c r="O42" s="16">
        <v>1</v>
      </c>
      <c r="P42" s="75">
        <f t="shared" si="0"/>
        <v>419.99999999999994</v>
      </c>
      <c r="Q42" s="18">
        <v>25000</v>
      </c>
      <c r="R42" s="17">
        <f t="shared" si="4"/>
        <v>16.8</v>
      </c>
    </row>
    <row r="43" spans="1:18" s="169" customFormat="1" ht="33" customHeight="1" x14ac:dyDescent="0.25">
      <c r="A43" s="183">
        <v>40</v>
      </c>
      <c r="B43" s="15" t="s">
        <v>235</v>
      </c>
      <c r="C43" s="14" t="s">
        <v>126</v>
      </c>
      <c r="D43" s="14">
        <v>14</v>
      </c>
      <c r="E43" s="15" t="s">
        <v>236</v>
      </c>
      <c r="F43" s="15" t="s">
        <v>171</v>
      </c>
      <c r="G43" s="14">
        <v>0</v>
      </c>
      <c r="H43" s="14">
        <v>6</v>
      </c>
      <c r="I43" s="14">
        <v>6</v>
      </c>
      <c r="J43" s="19">
        <f t="shared" si="5"/>
        <v>12</v>
      </c>
      <c r="K43" s="15" t="s">
        <v>237</v>
      </c>
      <c r="L43" s="16">
        <v>0.5</v>
      </c>
      <c r="M43" s="16">
        <v>0.1</v>
      </c>
      <c r="N43" s="16">
        <v>0.8</v>
      </c>
      <c r="O43" s="16">
        <v>1.3</v>
      </c>
      <c r="P43" s="78">
        <f t="shared" si="0"/>
        <v>702</v>
      </c>
      <c r="Q43" s="18">
        <v>42000</v>
      </c>
      <c r="R43" s="17">
        <f t="shared" si="4"/>
        <v>16.714285714285712</v>
      </c>
    </row>
    <row r="44" spans="1:18" s="169" customFormat="1" ht="33" customHeight="1" x14ac:dyDescent="0.25">
      <c r="A44" s="183">
        <v>41</v>
      </c>
      <c r="B44" s="15" t="s">
        <v>238</v>
      </c>
      <c r="C44" s="15" t="s">
        <v>126</v>
      </c>
      <c r="D44" s="15">
        <v>13</v>
      </c>
      <c r="E44" s="15" t="s">
        <v>146</v>
      </c>
      <c r="F44" s="15" t="s">
        <v>171</v>
      </c>
      <c r="G44" s="14">
        <v>0</v>
      </c>
      <c r="H44" s="14">
        <v>4</v>
      </c>
      <c r="I44" s="14">
        <v>0</v>
      </c>
      <c r="J44" s="19">
        <f t="shared" si="5"/>
        <v>4</v>
      </c>
      <c r="K44" s="15" t="s">
        <v>150</v>
      </c>
      <c r="L44" s="16">
        <v>0.25</v>
      </c>
      <c r="M44" s="16">
        <v>0.5</v>
      </c>
      <c r="N44" s="16">
        <v>0.2</v>
      </c>
      <c r="O44" s="16">
        <v>1</v>
      </c>
      <c r="P44" s="21">
        <f t="shared" si="0"/>
        <v>200</v>
      </c>
      <c r="Q44" s="180">
        <v>12000</v>
      </c>
      <c r="R44" s="17">
        <f t="shared" si="4"/>
        <v>16.666666666666668</v>
      </c>
    </row>
    <row r="45" spans="1:18" s="169" customFormat="1" ht="33" customHeight="1" x14ac:dyDescent="0.25">
      <c r="A45" s="183">
        <v>42</v>
      </c>
      <c r="B45" s="15" t="s">
        <v>239</v>
      </c>
      <c r="C45" s="15" t="s">
        <v>126</v>
      </c>
      <c r="D45" s="15">
        <v>13</v>
      </c>
      <c r="E45" s="15" t="s">
        <v>146</v>
      </c>
      <c r="F45" s="15" t="s">
        <v>171</v>
      </c>
      <c r="G45" s="14">
        <v>0</v>
      </c>
      <c r="H45" s="14">
        <v>4</v>
      </c>
      <c r="I45" s="14">
        <v>0</v>
      </c>
      <c r="J45" s="19">
        <f t="shared" si="5"/>
        <v>4</v>
      </c>
      <c r="K45" s="15" t="s">
        <v>150</v>
      </c>
      <c r="L45" s="16">
        <v>0.25</v>
      </c>
      <c r="M45" s="16">
        <v>0.5</v>
      </c>
      <c r="N45" s="16">
        <v>0.2</v>
      </c>
      <c r="O45" s="16">
        <v>1</v>
      </c>
      <c r="P45" s="21">
        <f t="shared" si="0"/>
        <v>200</v>
      </c>
      <c r="Q45" s="18">
        <v>12000</v>
      </c>
      <c r="R45" s="17">
        <f t="shared" si="4"/>
        <v>16.666666666666668</v>
      </c>
    </row>
    <row r="46" spans="1:18" s="169" customFormat="1" ht="33" customHeight="1" x14ac:dyDescent="0.25">
      <c r="A46" s="183">
        <v>43</v>
      </c>
      <c r="B46" s="15" t="s">
        <v>240</v>
      </c>
      <c r="C46" s="14"/>
      <c r="D46" s="14">
        <v>8</v>
      </c>
      <c r="E46" s="15" t="s">
        <v>241</v>
      </c>
      <c r="F46" s="15" t="s">
        <v>171</v>
      </c>
      <c r="G46" s="14">
        <v>0</v>
      </c>
      <c r="H46" s="14">
        <v>6</v>
      </c>
      <c r="I46" s="14">
        <v>1</v>
      </c>
      <c r="J46" s="19">
        <f t="shared" si="5"/>
        <v>7</v>
      </c>
      <c r="K46" s="15" t="s">
        <v>242</v>
      </c>
      <c r="L46" s="84">
        <v>0.4</v>
      </c>
      <c r="M46" s="84">
        <v>0.4</v>
      </c>
      <c r="N46" s="84">
        <v>0.4</v>
      </c>
      <c r="O46" s="84">
        <v>1.1499999999999999</v>
      </c>
      <c r="P46" s="85">
        <f t="shared" si="0"/>
        <v>322</v>
      </c>
      <c r="Q46" s="18">
        <v>20000</v>
      </c>
      <c r="R46" s="17">
        <f t="shared" si="4"/>
        <v>16.100000000000001</v>
      </c>
    </row>
    <row r="47" spans="1:18" s="169" customFormat="1" ht="33" customHeight="1" x14ac:dyDescent="0.25">
      <c r="A47" s="183">
        <v>44</v>
      </c>
      <c r="B47" s="15" t="s">
        <v>243</v>
      </c>
      <c r="C47" s="15"/>
      <c r="D47" s="15">
        <v>15</v>
      </c>
      <c r="E47" s="15" t="s">
        <v>244</v>
      </c>
      <c r="F47" s="15" t="s">
        <v>171</v>
      </c>
      <c r="G47" s="14">
        <v>0</v>
      </c>
      <c r="H47" s="14">
        <v>6</v>
      </c>
      <c r="I47" s="14">
        <v>1</v>
      </c>
      <c r="J47" s="19">
        <f t="shared" si="5"/>
        <v>7</v>
      </c>
      <c r="K47" s="15" t="s">
        <v>150</v>
      </c>
      <c r="L47" s="16">
        <v>0.25</v>
      </c>
      <c r="M47" s="16">
        <v>0.5</v>
      </c>
      <c r="N47" s="16">
        <v>0.2</v>
      </c>
      <c r="O47" s="16">
        <v>1</v>
      </c>
      <c r="P47" s="21">
        <f t="shared" si="0"/>
        <v>320</v>
      </c>
      <c r="Q47" s="18">
        <v>20000</v>
      </c>
      <c r="R47" s="17">
        <f t="shared" si="4"/>
        <v>16</v>
      </c>
    </row>
    <row r="48" spans="1:18" s="169" customFormat="1" ht="33" customHeight="1" x14ac:dyDescent="0.25">
      <c r="A48" s="183">
        <v>45</v>
      </c>
      <c r="B48" s="15" t="s">
        <v>245</v>
      </c>
      <c r="C48" s="15" t="s">
        <v>126</v>
      </c>
      <c r="D48" s="15" t="s">
        <v>246</v>
      </c>
      <c r="E48" s="15" t="s">
        <v>146</v>
      </c>
      <c r="F48" s="15" t="s">
        <v>171</v>
      </c>
      <c r="G48" s="14">
        <v>0</v>
      </c>
      <c r="H48" s="14">
        <v>6</v>
      </c>
      <c r="I48" s="14">
        <v>0</v>
      </c>
      <c r="J48" s="19">
        <f t="shared" si="5"/>
        <v>6</v>
      </c>
      <c r="K48" s="15" t="s">
        <v>247</v>
      </c>
      <c r="L48" s="16">
        <v>0.65</v>
      </c>
      <c r="M48" s="16">
        <v>0.9</v>
      </c>
      <c r="N48" s="16">
        <v>0.6</v>
      </c>
      <c r="O48" s="16">
        <v>1.1499999999999999</v>
      </c>
      <c r="P48" s="75">
        <f t="shared" si="0"/>
        <v>621</v>
      </c>
      <c r="Q48" s="18">
        <f>25000+10000+5000</f>
        <v>40000</v>
      </c>
      <c r="R48" s="17">
        <f t="shared" si="4"/>
        <v>15.525</v>
      </c>
    </row>
    <row r="49" spans="1:18" s="169" customFormat="1" ht="33" customHeight="1" x14ac:dyDescent="0.25">
      <c r="A49" s="183">
        <v>46</v>
      </c>
      <c r="B49" s="15" t="s">
        <v>248</v>
      </c>
      <c r="C49" s="14" t="s">
        <v>126</v>
      </c>
      <c r="D49" s="14">
        <v>7</v>
      </c>
      <c r="E49" s="15" t="s">
        <v>249</v>
      </c>
      <c r="F49" s="15" t="s">
        <v>171</v>
      </c>
      <c r="G49" s="14">
        <v>0</v>
      </c>
      <c r="H49" s="14">
        <v>3</v>
      </c>
      <c r="I49" s="14">
        <v>1</v>
      </c>
      <c r="J49" s="19">
        <f t="shared" si="5"/>
        <v>4</v>
      </c>
      <c r="K49" s="15" t="s">
        <v>250</v>
      </c>
      <c r="L49" s="16">
        <v>0.1</v>
      </c>
      <c r="M49" s="16">
        <v>0.1</v>
      </c>
      <c r="N49" s="16">
        <v>0</v>
      </c>
      <c r="O49" s="16">
        <v>1</v>
      </c>
      <c r="P49" s="78">
        <f t="shared" si="0"/>
        <v>30.000000000000004</v>
      </c>
      <c r="Q49" s="18">
        <v>2000</v>
      </c>
      <c r="R49" s="17">
        <f t="shared" si="4"/>
        <v>15.000000000000002</v>
      </c>
    </row>
    <row r="50" spans="1:18" s="169" customFormat="1" ht="33" customHeight="1" x14ac:dyDescent="0.25">
      <c r="A50" s="183">
        <v>47</v>
      </c>
      <c r="B50" s="15" t="s">
        <v>251</v>
      </c>
      <c r="C50" s="15"/>
      <c r="D50" s="15">
        <v>19</v>
      </c>
      <c r="E50" s="15" t="s">
        <v>252</v>
      </c>
      <c r="F50" s="15" t="s">
        <v>171</v>
      </c>
      <c r="G50" s="14">
        <v>0</v>
      </c>
      <c r="H50" s="14">
        <v>6</v>
      </c>
      <c r="I50" s="14">
        <v>9</v>
      </c>
      <c r="J50" s="19">
        <f t="shared" si="5"/>
        <v>15</v>
      </c>
      <c r="K50" s="15" t="s">
        <v>150</v>
      </c>
      <c r="L50" s="16">
        <v>0.25</v>
      </c>
      <c r="M50" s="16">
        <v>0.5</v>
      </c>
      <c r="N50" s="16">
        <v>0</v>
      </c>
      <c r="O50" s="16">
        <v>1</v>
      </c>
      <c r="P50" s="21">
        <f t="shared" si="0"/>
        <v>300</v>
      </c>
      <c r="Q50" s="18">
        <v>20000</v>
      </c>
      <c r="R50" s="17">
        <f t="shared" si="4"/>
        <v>15</v>
      </c>
    </row>
    <row r="51" spans="1:18" s="169" customFormat="1" ht="33" customHeight="1" x14ac:dyDescent="0.25">
      <c r="A51" s="183">
        <v>48</v>
      </c>
      <c r="B51" s="15" t="s">
        <v>253</v>
      </c>
      <c r="C51" s="15" t="s">
        <v>126</v>
      </c>
      <c r="D51" s="15">
        <v>1</v>
      </c>
      <c r="E51" s="15" t="s">
        <v>146</v>
      </c>
      <c r="F51" s="15" t="s">
        <v>171</v>
      </c>
      <c r="G51" s="14">
        <v>0</v>
      </c>
      <c r="H51" s="14">
        <v>6</v>
      </c>
      <c r="I51" s="14">
        <v>0</v>
      </c>
      <c r="J51" s="19">
        <f>G51*2+H51+I51</f>
        <v>6</v>
      </c>
      <c r="K51" s="15" t="s">
        <v>150</v>
      </c>
      <c r="L51" s="16">
        <v>0.25</v>
      </c>
      <c r="M51" s="16">
        <v>0.5</v>
      </c>
      <c r="N51" s="16">
        <v>0.2</v>
      </c>
      <c r="O51" s="16">
        <v>1</v>
      </c>
      <c r="P51" s="78">
        <f t="shared" si="0"/>
        <v>300</v>
      </c>
      <c r="Q51" s="18">
        <v>20000</v>
      </c>
      <c r="R51" s="17">
        <f t="shared" si="4"/>
        <v>15</v>
      </c>
    </row>
    <row r="52" spans="1:18" s="169" customFormat="1" ht="33" customHeight="1" x14ac:dyDescent="0.25">
      <c r="A52" s="183">
        <v>49</v>
      </c>
      <c r="B52" s="15" t="s">
        <v>254</v>
      </c>
      <c r="C52" s="15" t="s">
        <v>126</v>
      </c>
      <c r="D52" s="15">
        <v>7</v>
      </c>
      <c r="E52" s="15" t="s">
        <v>146</v>
      </c>
      <c r="F52" s="15" t="s">
        <v>171</v>
      </c>
      <c r="G52" s="14">
        <v>0</v>
      </c>
      <c r="H52" s="14">
        <v>6</v>
      </c>
      <c r="I52" s="14">
        <v>0</v>
      </c>
      <c r="J52" s="19">
        <f t="shared" ref="J52:J73" si="6">(G52*2)+H52+I52</f>
        <v>6</v>
      </c>
      <c r="K52" s="15" t="s">
        <v>150</v>
      </c>
      <c r="L52" s="16">
        <v>0.25</v>
      </c>
      <c r="M52" s="16">
        <v>0.5</v>
      </c>
      <c r="N52" s="16">
        <v>0.2</v>
      </c>
      <c r="O52" s="16">
        <v>1</v>
      </c>
      <c r="P52" s="21">
        <f t="shared" si="0"/>
        <v>300</v>
      </c>
      <c r="Q52" s="18">
        <v>20000</v>
      </c>
      <c r="R52" s="17">
        <f t="shared" si="4"/>
        <v>15</v>
      </c>
    </row>
    <row r="53" spans="1:18" s="157" customFormat="1" ht="33" customHeight="1" x14ac:dyDescent="0.25">
      <c r="A53" s="183">
        <v>50</v>
      </c>
      <c r="B53" s="15" t="s">
        <v>255</v>
      </c>
      <c r="C53" s="15" t="s">
        <v>169</v>
      </c>
      <c r="D53" s="15">
        <v>10</v>
      </c>
      <c r="E53" s="15" t="s">
        <v>146</v>
      </c>
      <c r="F53" s="15" t="s">
        <v>171</v>
      </c>
      <c r="G53" s="14">
        <v>0</v>
      </c>
      <c r="H53" s="14">
        <v>6</v>
      </c>
      <c r="I53" s="14">
        <v>0</v>
      </c>
      <c r="J53" s="19">
        <f t="shared" si="6"/>
        <v>6</v>
      </c>
      <c r="K53" s="15" t="s">
        <v>150</v>
      </c>
      <c r="L53" s="16">
        <v>0.25</v>
      </c>
      <c r="M53" s="16">
        <v>0.5</v>
      </c>
      <c r="N53" s="16">
        <v>0.2</v>
      </c>
      <c r="O53" s="16">
        <v>1</v>
      </c>
      <c r="P53" s="75">
        <f t="shared" si="0"/>
        <v>300</v>
      </c>
      <c r="Q53" s="18">
        <v>20000</v>
      </c>
      <c r="R53" s="17">
        <f t="shared" si="4"/>
        <v>15</v>
      </c>
    </row>
    <row r="54" spans="1:18" s="169" customFormat="1" ht="33" customHeight="1" x14ac:dyDescent="0.25">
      <c r="A54" s="183">
        <v>51</v>
      </c>
      <c r="B54" s="15" t="s">
        <v>256</v>
      </c>
      <c r="C54" s="14" t="s">
        <v>126</v>
      </c>
      <c r="D54" s="14">
        <v>6</v>
      </c>
      <c r="E54" s="15" t="s">
        <v>257</v>
      </c>
      <c r="F54" s="15" t="s">
        <v>171</v>
      </c>
      <c r="G54" s="14">
        <v>2</v>
      </c>
      <c r="H54" s="14">
        <v>3</v>
      </c>
      <c r="I54" s="14">
        <v>9</v>
      </c>
      <c r="J54" s="19">
        <f t="shared" si="6"/>
        <v>16</v>
      </c>
      <c r="K54" s="15" t="s">
        <v>258</v>
      </c>
      <c r="L54" s="16">
        <v>0.1</v>
      </c>
      <c r="M54" s="16">
        <v>0</v>
      </c>
      <c r="N54" s="16">
        <v>0.1</v>
      </c>
      <c r="O54" s="16">
        <v>1.1499999999999999</v>
      </c>
      <c r="P54" s="78">
        <f t="shared" si="0"/>
        <v>149.5</v>
      </c>
      <c r="Q54" s="18">
        <v>10000</v>
      </c>
      <c r="R54" s="17">
        <f t="shared" si="4"/>
        <v>14.95</v>
      </c>
    </row>
    <row r="55" spans="1:18" s="169" customFormat="1" ht="33" customHeight="1" x14ac:dyDescent="0.25">
      <c r="A55" s="183">
        <v>52</v>
      </c>
      <c r="B55" s="87" t="s">
        <v>259</v>
      </c>
      <c r="C55" s="87"/>
      <c r="D55" s="87">
        <v>15</v>
      </c>
      <c r="E55" s="87" t="s">
        <v>260</v>
      </c>
      <c r="F55" s="87" t="s">
        <v>171</v>
      </c>
      <c r="G55" s="82">
        <v>0</v>
      </c>
      <c r="H55" s="82">
        <v>1</v>
      </c>
      <c r="I55" s="82">
        <v>1</v>
      </c>
      <c r="J55" s="83">
        <f t="shared" si="6"/>
        <v>2</v>
      </c>
      <c r="K55" s="87" t="s">
        <v>261</v>
      </c>
      <c r="L55" s="84">
        <v>0.47</v>
      </c>
      <c r="M55" s="84">
        <v>0.51</v>
      </c>
      <c r="N55" s="84">
        <v>0.98</v>
      </c>
      <c r="O55" s="84">
        <v>1</v>
      </c>
      <c r="P55" s="85">
        <f t="shared" si="0"/>
        <v>149</v>
      </c>
      <c r="Q55" s="86">
        <v>10000</v>
      </c>
      <c r="R55" s="85">
        <f t="shared" si="4"/>
        <v>14.9</v>
      </c>
    </row>
    <row r="56" spans="1:18" s="169" customFormat="1" ht="33" customHeight="1" x14ac:dyDescent="0.25">
      <c r="A56" s="183">
        <v>53</v>
      </c>
      <c r="B56" s="15" t="s">
        <v>262</v>
      </c>
      <c r="C56" s="15" t="s">
        <v>126</v>
      </c>
      <c r="D56" s="15" t="s">
        <v>246</v>
      </c>
      <c r="E56" s="15" t="s">
        <v>263</v>
      </c>
      <c r="F56" s="15" t="s">
        <v>171</v>
      </c>
      <c r="G56" s="14">
        <v>0</v>
      </c>
      <c r="H56" s="14">
        <v>6</v>
      </c>
      <c r="I56" s="14">
        <v>0</v>
      </c>
      <c r="J56" s="19">
        <f t="shared" si="6"/>
        <v>6</v>
      </c>
      <c r="K56" s="15" t="s">
        <v>147</v>
      </c>
      <c r="L56" s="16">
        <v>0.45</v>
      </c>
      <c r="M56" s="16">
        <v>0.7</v>
      </c>
      <c r="N56" s="16">
        <v>0.4</v>
      </c>
      <c r="O56" s="16">
        <v>1</v>
      </c>
      <c r="P56" s="78">
        <f t="shared" si="0"/>
        <v>419.99999999999994</v>
      </c>
      <c r="Q56" s="18">
        <v>30000</v>
      </c>
      <c r="R56" s="17">
        <f t="shared" si="4"/>
        <v>13.999999999999998</v>
      </c>
    </row>
    <row r="57" spans="1:18" s="169" customFormat="1" ht="33" customHeight="1" x14ac:dyDescent="0.25">
      <c r="A57" s="183">
        <v>54</v>
      </c>
      <c r="B57" s="15" t="s">
        <v>264</v>
      </c>
      <c r="C57" s="15" t="s">
        <v>169</v>
      </c>
      <c r="D57" s="15">
        <v>13</v>
      </c>
      <c r="E57" s="15" t="s">
        <v>146</v>
      </c>
      <c r="F57" s="15" t="s">
        <v>171</v>
      </c>
      <c r="G57" s="14">
        <v>0</v>
      </c>
      <c r="H57" s="14">
        <v>3</v>
      </c>
      <c r="I57" s="14">
        <v>0</v>
      </c>
      <c r="J57" s="19">
        <f t="shared" si="6"/>
        <v>3</v>
      </c>
      <c r="K57" s="15" t="s">
        <v>147</v>
      </c>
      <c r="L57" s="16">
        <v>0.45</v>
      </c>
      <c r="M57" s="16">
        <v>0.7</v>
      </c>
      <c r="N57" s="16">
        <v>0.4</v>
      </c>
      <c r="O57" s="16">
        <v>1</v>
      </c>
      <c r="P57" s="21">
        <f t="shared" si="0"/>
        <v>209.99999999999997</v>
      </c>
      <c r="Q57" s="18">
        <v>15000</v>
      </c>
      <c r="R57" s="17">
        <f t="shared" si="4"/>
        <v>13.999999999999998</v>
      </c>
    </row>
    <row r="58" spans="1:18" s="169" customFormat="1" ht="33" customHeight="1" x14ac:dyDescent="0.25">
      <c r="A58" s="183">
        <v>55</v>
      </c>
      <c r="B58" s="15" t="s">
        <v>265</v>
      </c>
      <c r="C58" s="14"/>
      <c r="D58" s="14">
        <v>12</v>
      </c>
      <c r="E58" s="184" t="s">
        <v>266</v>
      </c>
      <c r="F58" s="15" t="s">
        <v>171</v>
      </c>
      <c r="G58" s="14">
        <v>0</v>
      </c>
      <c r="H58" s="14">
        <v>6</v>
      </c>
      <c r="I58" s="14">
        <v>6</v>
      </c>
      <c r="J58" s="19">
        <f t="shared" si="6"/>
        <v>12</v>
      </c>
      <c r="K58" s="15" t="s">
        <v>267</v>
      </c>
      <c r="L58" s="186">
        <v>0</v>
      </c>
      <c r="M58" s="186">
        <v>0.5</v>
      </c>
      <c r="N58" s="186">
        <v>0</v>
      </c>
      <c r="O58" s="16">
        <v>1.1499999999999999</v>
      </c>
      <c r="P58" s="85">
        <f t="shared" si="0"/>
        <v>345</v>
      </c>
      <c r="Q58" s="18">
        <v>25000</v>
      </c>
      <c r="R58" s="17">
        <f t="shared" si="4"/>
        <v>13.799999999999999</v>
      </c>
    </row>
    <row r="59" spans="1:18" s="169" customFormat="1" ht="33" customHeight="1" x14ac:dyDescent="0.25">
      <c r="A59" s="183">
        <v>56</v>
      </c>
      <c r="B59" s="15" t="s">
        <v>268</v>
      </c>
      <c r="C59" s="14" t="s">
        <v>126</v>
      </c>
      <c r="D59" s="14">
        <v>17</v>
      </c>
      <c r="E59" s="15" t="s">
        <v>127</v>
      </c>
      <c r="F59" s="15" t="s">
        <v>171</v>
      </c>
      <c r="G59" s="14">
        <v>4</v>
      </c>
      <c r="H59" s="14">
        <v>6</v>
      </c>
      <c r="I59" s="14">
        <v>3</v>
      </c>
      <c r="J59" s="19">
        <f t="shared" si="6"/>
        <v>17</v>
      </c>
      <c r="K59" s="15" t="s">
        <v>269</v>
      </c>
      <c r="L59" s="88">
        <v>0.2</v>
      </c>
      <c r="M59" s="88">
        <v>0.2</v>
      </c>
      <c r="N59" s="88">
        <v>0.2</v>
      </c>
      <c r="O59" s="88">
        <v>1</v>
      </c>
      <c r="P59" s="85">
        <f t="shared" si="0"/>
        <v>340.00000000000006</v>
      </c>
      <c r="Q59" s="18">
        <v>25000</v>
      </c>
      <c r="R59" s="17">
        <f t="shared" si="4"/>
        <v>13.600000000000003</v>
      </c>
    </row>
    <row r="60" spans="1:18" s="169" customFormat="1" ht="33" customHeight="1" x14ac:dyDescent="0.25">
      <c r="A60" s="183">
        <v>57</v>
      </c>
      <c r="B60" s="87" t="s">
        <v>270</v>
      </c>
      <c r="C60" s="87"/>
      <c r="D60" s="87">
        <v>17</v>
      </c>
      <c r="E60" s="87" t="s">
        <v>271</v>
      </c>
      <c r="F60" s="15" t="s">
        <v>171</v>
      </c>
      <c r="G60" s="82">
        <v>2</v>
      </c>
      <c r="H60" s="82">
        <v>9</v>
      </c>
      <c r="I60" s="82">
        <v>9</v>
      </c>
      <c r="J60" s="83">
        <f t="shared" si="6"/>
        <v>22</v>
      </c>
      <c r="K60" s="87" t="s">
        <v>272</v>
      </c>
      <c r="L60" s="84">
        <v>0.1</v>
      </c>
      <c r="M60" s="84">
        <v>0</v>
      </c>
      <c r="N60" s="84">
        <v>0</v>
      </c>
      <c r="O60" s="16">
        <v>1</v>
      </c>
      <c r="P60" s="85">
        <f t="shared" si="0"/>
        <v>40</v>
      </c>
      <c r="Q60" s="18">
        <v>3000</v>
      </c>
      <c r="R60" s="17">
        <f t="shared" si="4"/>
        <v>13.333333333333334</v>
      </c>
    </row>
    <row r="61" spans="1:18" s="169" customFormat="1" ht="33" customHeight="1" x14ac:dyDescent="0.25">
      <c r="A61" s="183">
        <v>58</v>
      </c>
      <c r="B61" s="15" t="s">
        <v>273</v>
      </c>
      <c r="C61" s="14"/>
      <c r="D61" s="14">
        <v>16</v>
      </c>
      <c r="E61" s="15" t="s">
        <v>274</v>
      </c>
      <c r="F61" s="15" t="s">
        <v>171</v>
      </c>
      <c r="G61" s="14">
        <v>2</v>
      </c>
      <c r="H61" s="14">
        <v>9</v>
      </c>
      <c r="I61" s="14">
        <v>9</v>
      </c>
      <c r="J61" s="170">
        <f t="shared" si="6"/>
        <v>22</v>
      </c>
      <c r="K61" s="126" t="s">
        <v>275</v>
      </c>
      <c r="L61" s="188">
        <v>0.3</v>
      </c>
      <c r="M61" s="188">
        <v>0</v>
      </c>
      <c r="N61" s="188">
        <v>0.6</v>
      </c>
      <c r="O61" s="188">
        <v>1</v>
      </c>
      <c r="P61" s="160">
        <f t="shared" si="0"/>
        <v>660</v>
      </c>
      <c r="Q61" s="18">
        <v>50000</v>
      </c>
      <c r="R61" s="75">
        <f t="shared" si="4"/>
        <v>13.2</v>
      </c>
    </row>
    <row r="62" spans="1:18" s="169" customFormat="1" ht="33" customHeight="1" x14ac:dyDescent="0.25">
      <c r="A62" s="183">
        <v>59</v>
      </c>
      <c r="B62" s="15" t="s">
        <v>276</v>
      </c>
      <c r="C62" s="15" t="s">
        <v>169</v>
      </c>
      <c r="D62" s="15" t="s">
        <v>277</v>
      </c>
      <c r="E62" s="15" t="s">
        <v>278</v>
      </c>
      <c r="F62" s="15" t="s">
        <v>171</v>
      </c>
      <c r="G62" s="14">
        <v>0</v>
      </c>
      <c r="H62" s="14">
        <v>6</v>
      </c>
      <c r="I62" s="14">
        <v>3</v>
      </c>
      <c r="J62" s="19">
        <f t="shared" si="6"/>
        <v>9</v>
      </c>
      <c r="K62" s="15" t="s">
        <v>279</v>
      </c>
      <c r="L62" s="16">
        <v>0.1</v>
      </c>
      <c r="M62" s="16">
        <v>0.1</v>
      </c>
      <c r="N62" s="16">
        <v>0.1</v>
      </c>
      <c r="O62" s="16">
        <v>1.1499999999999999</v>
      </c>
      <c r="P62" s="78">
        <f t="shared" si="0"/>
        <v>103.50000000000001</v>
      </c>
      <c r="Q62" s="18">
        <v>8000</v>
      </c>
      <c r="R62" s="17">
        <f t="shared" si="4"/>
        <v>12.937500000000002</v>
      </c>
    </row>
    <row r="63" spans="1:18" s="169" customFormat="1" ht="33" customHeight="1" x14ac:dyDescent="0.25">
      <c r="A63" s="183">
        <v>60</v>
      </c>
      <c r="B63" s="15" t="s">
        <v>280</v>
      </c>
      <c r="C63" s="14"/>
      <c r="D63" s="14">
        <v>19</v>
      </c>
      <c r="E63" s="15" t="s">
        <v>281</v>
      </c>
      <c r="F63" s="15" t="s">
        <v>171</v>
      </c>
      <c r="G63" s="14">
        <v>2</v>
      </c>
      <c r="H63" s="14">
        <v>9</v>
      </c>
      <c r="I63" s="14">
        <v>6</v>
      </c>
      <c r="J63" s="19">
        <f t="shared" si="6"/>
        <v>19</v>
      </c>
      <c r="K63" s="15" t="s">
        <v>282</v>
      </c>
      <c r="L63" s="16">
        <v>0.8</v>
      </c>
      <c r="M63" s="16">
        <v>1</v>
      </c>
      <c r="N63" s="16">
        <v>0.1</v>
      </c>
      <c r="O63" s="16">
        <v>1</v>
      </c>
      <c r="P63" s="75">
        <f t="shared" si="0"/>
        <v>1280</v>
      </c>
      <c r="Q63" s="18">
        <v>100000</v>
      </c>
      <c r="R63" s="17">
        <f t="shared" si="4"/>
        <v>12.8</v>
      </c>
    </row>
    <row r="64" spans="1:18" s="169" customFormat="1" ht="33" customHeight="1" x14ac:dyDescent="0.25">
      <c r="A64" s="183">
        <v>61</v>
      </c>
      <c r="B64" s="15" t="s">
        <v>283</v>
      </c>
      <c r="C64" s="14"/>
      <c r="D64" s="14">
        <v>15</v>
      </c>
      <c r="E64" s="15" t="s">
        <v>284</v>
      </c>
      <c r="F64" s="15" t="s">
        <v>171</v>
      </c>
      <c r="G64" s="14">
        <v>0</v>
      </c>
      <c r="H64" s="14">
        <v>6</v>
      </c>
      <c r="I64" s="14">
        <v>1</v>
      </c>
      <c r="J64" s="19">
        <f t="shared" si="6"/>
        <v>7</v>
      </c>
      <c r="K64" s="15" t="s">
        <v>150</v>
      </c>
      <c r="L64" s="16">
        <v>0.25</v>
      </c>
      <c r="M64" s="16">
        <v>0.5</v>
      </c>
      <c r="N64" s="16">
        <v>0.2</v>
      </c>
      <c r="O64" s="16">
        <v>1</v>
      </c>
      <c r="P64" s="21">
        <f t="shared" si="0"/>
        <v>320</v>
      </c>
      <c r="Q64" s="18">
        <v>25000</v>
      </c>
      <c r="R64" s="17">
        <f t="shared" si="4"/>
        <v>12.8</v>
      </c>
    </row>
    <row r="65" spans="1:18" s="169" customFormat="1" ht="33" customHeight="1" x14ac:dyDescent="0.25">
      <c r="A65" s="183">
        <v>62</v>
      </c>
      <c r="B65" s="15" t="s">
        <v>285</v>
      </c>
      <c r="C65" s="14" t="s">
        <v>169</v>
      </c>
      <c r="D65" s="14">
        <v>11</v>
      </c>
      <c r="E65" s="15" t="s">
        <v>286</v>
      </c>
      <c r="F65" s="15" t="s">
        <v>171</v>
      </c>
      <c r="G65" s="14">
        <v>0</v>
      </c>
      <c r="H65" s="14">
        <v>3</v>
      </c>
      <c r="I65" s="14">
        <v>0</v>
      </c>
      <c r="J65" s="19">
        <f t="shared" si="6"/>
        <v>3</v>
      </c>
      <c r="K65" s="15" t="s">
        <v>287</v>
      </c>
      <c r="L65" s="16">
        <v>0.25</v>
      </c>
      <c r="M65" s="16">
        <v>0.5</v>
      </c>
      <c r="N65" s="16">
        <v>0.2</v>
      </c>
      <c r="O65" s="16">
        <v>1</v>
      </c>
      <c r="P65" s="78">
        <f t="shared" si="0"/>
        <v>150</v>
      </c>
      <c r="Q65" s="18">
        <v>12000</v>
      </c>
      <c r="R65" s="17">
        <f t="shared" si="4"/>
        <v>12.5</v>
      </c>
    </row>
    <row r="66" spans="1:18" s="169" customFormat="1" ht="33" customHeight="1" x14ac:dyDescent="0.25">
      <c r="A66" s="183">
        <v>63</v>
      </c>
      <c r="B66" s="15" t="s">
        <v>288</v>
      </c>
      <c r="C66" s="15"/>
      <c r="D66" s="15">
        <v>13</v>
      </c>
      <c r="E66" s="15" t="s">
        <v>146</v>
      </c>
      <c r="F66" s="15" t="s">
        <v>171</v>
      </c>
      <c r="G66" s="14">
        <v>0</v>
      </c>
      <c r="H66" s="14">
        <v>3</v>
      </c>
      <c r="I66" s="14">
        <v>0</v>
      </c>
      <c r="J66" s="19">
        <f t="shared" si="6"/>
        <v>3</v>
      </c>
      <c r="K66" s="15" t="s">
        <v>287</v>
      </c>
      <c r="L66" s="16">
        <v>0.25</v>
      </c>
      <c r="M66" s="16">
        <v>0.5</v>
      </c>
      <c r="N66" s="16">
        <v>0.2</v>
      </c>
      <c r="O66" s="16">
        <v>1</v>
      </c>
      <c r="P66" s="21">
        <f t="shared" si="0"/>
        <v>150</v>
      </c>
      <c r="Q66" s="18">
        <v>12000</v>
      </c>
      <c r="R66" s="17">
        <f t="shared" si="4"/>
        <v>12.5</v>
      </c>
    </row>
    <row r="67" spans="1:18" s="169" customFormat="1" ht="33" customHeight="1" x14ac:dyDescent="0.25">
      <c r="A67" s="183">
        <v>64</v>
      </c>
      <c r="B67" s="15" t="s">
        <v>289</v>
      </c>
      <c r="C67" s="15" t="s">
        <v>126</v>
      </c>
      <c r="D67" s="15">
        <v>17</v>
      </c>
      <c r="E67" s="15" t="s">
        <v>252</v>
      </c>
      <c r="F67" s="15" t="s">
        <v>171</v>
      </c>
      <c r="G67" s="14">
        <v>0</v>
      </c>
      <c r="H67" s="14">
        <v>6</v>
      </c>
      <c r="I67" s="14">
        <v>0</v>
      </c>
      <c r="J67" s="19">
        <f t="shared" si="6"/>
        <v>6</v>
      </c>
      <c r="K67" s="15" t="s">
        <v>290</v>
      </c>
      <c r="L67" s="16">
        <v>0.65</v>
      </c>
      <c r="M67" s="16">
        <v>0.9</v>
      </c>
      <c r="N67" s="16">
        <v>0.6</v>
      </c>
      <c r="O67" s="16">
        <v>1</v>
      </c>
      <c r="P67" s="75">
        <f t="shared" si="0"/>
        <v>540</v>
      </c>
      <c r="Q67" s="18">
        <v>45000</v>
      </c>
      <c r="R67" s="17">
        <f t="shared" si="4"/>
        <v>12</v>
      </c>
    </row>
    <row r="68" spans="1:18" s="169" customFormat="1" ht="33" customHeight="1" x14ac:dyDescent="0.25">
      <c r="A68" s="183">
        <v>65</v>
      </c>
      <c r="B68" s="15" t="s">
        <v>291</v>
      </c>
      <c r="C68" s="15"/>
      <c r="D68" s="15">
        <v>14</v>
      </c>
      <c r="E68" s="15" t="s">
        <v>292</v>
      </c>
      <c r="F68" s="15" t="s">
        <v>171</v>
      </c>
      <c r="G68" s="14">
        <v>0</v>
      </c>
      <c r="H68" s="14">
        <v>1</v>
      </c>
      <c r="I68" s="14">
        <v>3</v>
      </c>
      <c r="J68" s="19">
        <f t="shared" si="6"/>
        <v>4</v>
      </c>
      <c r="K68" s="15" t="s">
        <v>150</v>
      </c>
      <c r="L68" s="16">
        <v>0.25</v>
      </c>
      <c r="M68" s="16">
        <v>0.5</v>
      </c>
      <c r="N68" s="16">
        <v>0.2</v>
      </c>
      <c r="O68" s="16">
        <v>1.3</v>
      </c>
      <c r="P68" s="21">
        <f t="shared" ref="P68:P131" si="7">(((G68*L68*2)+(H68*M68)+(I68*N68))*O68)*100</f>
        <v>143.00000000000003</v>
      </c>
      <c r="Q68" s="18">
        <v>12000</v>
      </c>
      <c r="R68" s="17">
        <f t="shared" ref="R68:R99" si="8">(P68/Q68)*1000</f>
        <v>11.91666666666667</v>
      </c>
    </row>
    <row r="69" spans="1:18" s="169" customFormat="1" ht="33" customHeight="1" x14ac:dyDescent="0.25">
      <c r="A69" s="183">
        <v>66</v>
      </c>
      <c r="B69" s="15" t="s">
        <v>293</v>
      </c>
      <c r="C69" s="15"/>
      <c r="D69" s="15">
        <v>15</v>
      </c>
      <c r="E69" s="15" t="s">
        <v>294</v>
      </c>
      <c r="F69" s="15" t="s">
        <v>171</v>
      </c>
      <c r="G69" s="14">
        <v>0</v>
      </c>
      <c r="H69" s="14">
        <v>1</v>
      </c>
      <c r="I69" s="14">
        <v>3</v>
      </c>
      <c r="J69" s="19">
        <f t="shared" si="6"/>
        <v>4</v>
      </c>
      <c r="K69" s="15" t="s">
        <v>295</v>
      </c>
      <c r="L69" s="16">
        <v>0.25</v>
      </c>
      <c r="M69" s="16">
        <v>0.5</v>
      </c>
      <c r="N69" s="16">
        <v>0.2</v>
      </c>
      <c r="O69" s="16">
        <v>1.3</v>
      </c>
      <c r="P69" s="17">
        <f t="shared" si="7"/>
        <v>143.00000000000003</v>
      </c>
      <c r="Q69" s="18">
        <v>12000</v>
      </c>
      <c r="R69" s="17">
        <f t="shared" si="8"/>
        <v>11.91666666666667</v>
      </c>
    </row>
    <row r="70" spans="1:18" s="169" customFormat="1" ht="33" customHeight="1" x14ac:dyDescent="0.25">
      <c r="A70" s="183">
        <v>67</v>
      </c>
      <c r="B70" s="15" t="s">
        <v>296</v>
      </c>
      <c r="C70" s="14" t="s">
        <v>126</v>
      </c>
      <c r="D70" s="14">
        <v>3</v>
      </c>
      <c r="E70" s="15" t="s">
        <v>297</v>
      </c>
      <c r="F70" s="15" t="s">
        <v>171</v>
      </c>
      <c r="G70" s="14">
        <v>0</v>
      </c>
      <c r="H70" s="14">
        <v>6</v>
      </c>
      <c r="I70" s="14">
        <v>1</v>
      </c>
      <c r="J70" s="19">
        <f t="shared" si="6"/>
        <v>7</v>
      </c>
      <c r="K70" s="15" t="s">
        <v>298</v>
      </c>
      <c r="L70" s="16">
        <v>0.8</v>
      </c>
      <c r="M70" s="16">
        <v>0.95</v>
      </c>
      <c r="N70" s="16">
        <v>0.65</v>
      </c>
      <c r="O70" s="16">
        <v>1</v>
      </c>
      <c r="P70" s="75">
        <f t="shared" si="7"/>
        <v>635</v>
      </c>
      <c r="Q70" s="18">
        <v>55000</v>
      </c>
      <c r="R70" s="17">
        <f t="shared" si="8"/>
        <v>11.545454545454547</v>
      </c>
    </row>
    <row r="71" spans="1:18" s="169" customFormat="1" ht="33" customHeight="1" x14ac:dyDescent="0.25">
      <c r="A71" s="183">
        <v>68</v>
      </c>
      <c r="B71" s="15" t="s">
        <v>299</v>
      </c>
      <c r="C71" s="14"/>
      <c r="D71" s="14">
        <v>2</v>
      </c>
      <c r="E71" s="15" t="s">
        <v>300</v>
      </c>
      <c r="F71" s="15" t="s">
        <v>171</v>
      </c>
      <c r="G71" s="14">
        <v>4</v>
      </c>
      <c r="H71" s="14">
        <v>3</v>
      </c>
      <c r="I71" s="14">
        <v>1</v>
      </c>
      <c r="J71" s="19">
        <f t="shared" si="6"/>
        <v>12</v>
      </c>
      <c r="K71" s="15" t="s">
        <v>301</v>
      </c>
      <c r="L71" s="88">
        <v>0.05</v>
      </c>
      <c r="M71" s="88">
        <v>0</v>
      </c>
      <c r="N71" s="88">
        <v>0</v>
      </c>
      <c r="O71" s="16">
        <v>1.1499999999999999</v>
      </c>
      <c r="P71" s="21">
        <f t="shared" si="7"/>
        <v>46</v>
      </c>
      <c r="Q71" s="18">
        <v>4000</v>
      </c>
      <c r="R71" s="17">
        <f t="shared" si="8"/>
        <v>11.5</v>
      </c>
    </row>
    <row r="72" spans="1:18" s="169" customFormat="1" ht="33" customHeight="1" x14ac:dyDescent="0.25">
      <c r="A72" s="183">
        <v>69</v>
      </c>
      <c r="B72" s="15" t="s">
        <v>302</v>
      </c>
      <c r="C72" s="14" t="s">
        <v>126</v>
      </c>
      <c r="D72" s="14">
        <v>5</v>
      </c>
      <c r="E72" s="15" t="s">
        <v>303</v>
      </c>
      <c r="F72" s="15" t="s">
        <v>171</v>
      </c>
      <c r="G72" s="14">
        <v>0</v>
      </c>
      <c r="H72" s="14">
        <v>6</v>
      </c>
      <c r="I72" s="14">
        <v>0</v>
      </c>
      <c r="J72" s="19">
        <f t="shared" si="6"/>
        <v>6</v>
      </c>
      <c r="K72" s="15" t="s">
        <v>304</v>
      </c>
      <c r="L72" s="16">
        <v>0.8</v>
      </c>
      <c r="M72" s="16">
        <v>0.65</v>
      </c>
      <c r="N72" s="16">
        <v>0.65</v>
      </c>
      <c r="O72" s="16">
        <v>1.1499999999999999</v>
      </c>
      <c r="P72" s="21">
        <f t="shared" si="7"/>
        <v>448.50000000000006</v>
      </c>
      <c r="Q72" s="18">
        <v>40000</v>
      </c>
      <c r="R72" s="17">
        <f t="shared" si="8"/>
        <v>11.212500000000002</v>
      </c>
    </row>
    <row r="73" spans="1:18" s="169" customFormat="1" ht="33" customHeight="1" x14ac:dyDescent="0.25">
      <c r="A73" s="183">
        <v>70</v>
      </c>
      <c r="B73" s="15" t="s">
        <v>305</v>
      </c>
      <c r="C73" s="15"/>
      <c r="D73" s="14">
        <v>15</v>
      </c>
      <c r="E73" s="15" t="s">
        <v>306</v>
      </c>
      <c r="F73" s="15" t="s">
        <v>171</v>
      </c>
      <c r="G73" s="14">
        <v>4</v>
      </c>
      <c r="H73" s="14">
        <v>6</v>
      </c>
      <c r="I73" s="14">
        <v>6</v>
      </c>
      <c r="J73" s="19">
        <f t="shared" si="6"/>
        <v>20</v>
      </c>
      <c r="K73" s="15" t="s">
        <v>307</v>
      </c>
      <c r="L73" s="16">
        <v>0.4</v>
      </c>
      <c r="M73" s="16">
        <v>0</v>
      </c>
      <c r="N73" s="16">
        <v>0.1</v>
      </c>
      <c r="O73" s="16">
        <v>1</v>
      </c>
      <c r="P73" s="17">
        <f t="shared" si="7"/>
        <v>380</v>
      </c>
      <c r="Q73" s="18">
        <v>35000</v>
      </c>
      <c r="R73" s="17">
        <f t="shared" si="8"/>
        <v>10.857142857142858</v>
      </c>
    </row>
    <row r="74" spans="1:18" s="169" customFormat="1" ht="33" customHeight="1" x14ac:dyDescent="0.25">
      <c r="A74" s="183">
        <v>71</v>
      </c>
      <c r="B74" s="15" t="s">
        <v>308</v>
      </c>
      <c r="C74" s="15"/>
      <c r="D74" s="15" t="s">
        <v>309</v>
      </c>
      <c r="E74" s="15" t="s">
        <v>310</v>
      </c>
      <c r="F74" s="15" t="s">
        <v>171</v>
      </c>
      <c r="G74" s="14">
        <v>2</v>
      </c>
      <c r="H74" s="14">
        <v>1</v>
      </c>
      <c r="I74" s="14">
        <v>6</v>
      </c>
      <c r="J74" s="19">
        <f>G74*2+H74+I74</f>
        <v>11</v>
      </c>
      <c r="K74" s="15" t="s">
        <v>311</v>
      </c>
      <c r="L74" s="16">
        <v>0.2</v>
      </c>
      <c r="M74" s="16">
        <v>0</v>
      </c>
      <c r="N74" s="16">
        <v>0.8</v>
      </c>
      <c r="O74" s="16">
        <v>1.1499999999999999</v>
      </c>
      <c r="P74" s="21">
        <f t="shared" si="7"/>
        <v>644</v>
      </c>
      <c r="Q74" s="18">
        <v>60000</v>
      </c>
      <c r="R74" s="17">
        <f t="shared" si="8"/>
        <v>10.733333333333333</v>
      </c>
    </row>
    <row r="75" spans="1:18" s="169" customFormat="1" ht="33" customHeight="1" x14ac:dyDescent="0.25">
      <c r="A75" s="183">
        <v>72</v>
      </c>
      <c r="B75" s="15" t="s">
        <v>312</v>
      </c>
      <c r="C75" s="15" t="s">
        <v>169</v>
      </c>
      <c r="D75" s="15">
        <v>12</v>
      </c>
      <c r="E75" s="15" t="s">
        <v>313</v>
      </c>
      <c r="F75" s="15" t="s">
        <v>171</v>
      </c>
      <c r="G75" s="14">
        <v>2</v>
      </c>
      <c r="H75" s="14">
        <v>6</v>
      </c>
      <c r="I75" s="14">
        <v>1</v>
      </c>
      <c r="J75" s="19">
        <f>(G75*2)+H75+I75</f>
        <v>11</v>
      </c>
      <c r="K75" s="126" t="s">
        <v>314</v>
      </c>
      <c r="L75" s="88">
        <v>0.75</v>
      </c>
      <c r="M75" s="88">
        <v>0.1</v>
      </c>
      <c r="N75" s="88">
        <v>0.1</v>
      </c>
      <c r="O75" s="16">
        <v>1</v>
      </c>
      <c r="P75" s="21">
        <f t="shared" si="7"/>
        <v>370</v>
      </c>
      <c r="Q75" s="18">
        <v>35000</v>
      </c>
      <c r="R75" s="17">
        <f t="shared" si="8"/>
        <v>10.571428571428571</v>
      </c>
    </row>
    <row r="76" spans="1:18" s="169" customFormat="1" ht="33" customHeight="1" x14ac:dyDescent="0.25">
      <c r="A76" s="183">
        <v>73</v>
      </c>
      <c r="B76" s="15" t="s">
        <v>315</v>
      </c>
      <c r="C76" s="14"/>
      <c r="D76" s="14">
        <v>15</v>
      </c>
      <c r="E76" s="15" t="s">
        <v>316</v>
      </c>
      <c r="F76" s="15" t="s">
        <v>171</v>
      </c>
      <c r="G76" s="14">
        <v>2</v>
      </c>
      <c r="H76" s="14">
        <v>3</v>
      </c>
      <c r="I76" s="14">
        <v>6</v>
      </c>
      <c r="J76" s="19">
        <f>(G76*2)+H76+I76</f>
        <v>13</v>
      </c>
      <c r="K76" s="15" t="s">
        <v>317</v>
      </c>
      <c r="L76" s="16">
        <v>0.05</v>
      </c>
      <c r="M76" s="16">
        <v>0</v>
      </c>
      <c r="N76" s="16">
        <v>0</v>
      </c>
      <c r="O76" s="16">
        <v>1</v>
      </c>
      <c r="P76" s="78">
        <f t="shared" si="7"/>
        <v>20</v>
      </c>
      <c r="Q76" s="18">
        <v>2000</v>
      </c>
      <c r="R76" s="17">
        <f t="shared" si="8"/>
        <v>10</v>
      </c>
    </row>
    <row r="77" spans="1:18" s="169" customFormat="1" ht="33" customHeight="1" x14ac:dyDescent="0.25">
      <c r="A77" s="183">
        <v>74</v>
      </c>
      <c r="B77" s="15" t="s">
        <v>318</v>
      </c>
      <c r="C77" s="15" t="s">
        <v>126</v>
      </c>
      <c r="D77" s="15">
        <v>3</v>
      </c>
      <c r="E77" s="15" t="s">
        <v>319</v>
      </c>
      <c r="F77" s="15" t="s">
        <v>171</v>
      </c>
      <c r="G77" s="14">
        <v>0</v>
      </c>
      <c r="H77" s="14">
        <v>1</v>
      </c>
      <c r="I77" s="14">
        <v>9</v>
      </c>
      <c r="J77" s="19">
        <f>G77*2+H77+I77</f>
        <v>10</v>
      </c>
      <c r="K77" s="15" t="s">
        <v>320</v>
      </c>
      <c r="L77" s="16">
        <v>0.14000000000000001</v>
      </c>
      <c r="M77" s="16">
        <v>0.1</v>
      </c>
      <c r="N77" s="16">
        <v>0.1</v>
      </c>
      <c r="O77" s="16">
        <v>1</v>
      </c>
      <c r="P77" s="21">
        <f t="shared" si="7"/>
        <v>100</v>
      </c>
      <c r="Q77" s="18">
        <v>10000</v>
      </c>
      <c r="R77" s="17">
        <f t="shared" si="8"/>
        <v>10</v>
      </c>
    </row>
    <row r="78" spans="1:18" s="169" customFormat="1" ht="33" customHeight="1" x14ac:dyDescent="0.25">
      <c r="A78" s="183">
        <v>75</v>
      </c>
      <c r="B78" s="15" t="s">
        <v>321</v>
      </c>
      <c r="C78" s="15" t="s">
        <v>126</v>
      </c>
      <c r="D78" s="15">
        <v>12</v>
      </c>
      <c r="E78" s="15" t="s">
        <v>322</v>
      </c>
      <c r="F78" s="15" t="s">
        <v>171</v>
      </c>
      <c r="G78" s="14">
        <v>0</v>
      </c>
      <c r="H78" s="14">
        <v>9</v>
      </c>
      <c r="I78" s="14">
        <v>1</v>
      </c>
      <c r="J78" s="19">
        <f t="shared" ref="J78:J84" si="9">(G78*2)+H78+I78</f>
        <v>10</v>
      </c>
      <c r="K78" s="15" t="s">
        <v>73</v>
      </c>
      <c r="L78" s="16">
        <v>0.8</v>
      </c>
      <c r="M78" s="16">
        <v>1</v>
      </c>
      <c r="N78" s="16">
        <v>0.1</v>
      </c>
      <c r="O78" s="16">
        <v>1.3</v>
      </c>
      <c r="P78" s="78">
        <f t="shared" si="7"/>
        <v>1183</v>
      </c>
      <c r="Q78" s="18">
        <f>410*300</f>
        <v>123000</v>
      </c>
      <c r="R78" s="17">
        <f t="shared" si="8"/>
        <v>9.6178861788617898</v>
      </c>
    </row>
    <row r="79" spans="1:18" s="169" customFormat="1" ht="33" customHeight="1" x14ac:dyDescent="0.25">
      <c r="A79" s="183">
        <v>76</v>
      </c>
      <c r="B79" s="15" t="s">
        <v>323</v>
      </c>
      <c r="C79" s="14"/>
      <c r="D79" s="14">
        <v>19</v>
      </c>
      <c r="E79" s="15" t="s">
        <v>324</v>
      </c>
      <c r="F79" s="15" t="s">
        <v>171</v>
      </c>
      <c r="G79" s="14">
        <v>0</v>
      </c>
      <c r="H79" s="14">
        <v>3</v>
      </c>
      <c r="I79" s="14">
        <v>1</v>
      </c>
      <c r="J79" s="19">
        <f t="shared" si="9"/>
        <v>4</v>
      </c>
      <c r="K79" s="15" t="s">
        <v>325</v>
      </c>
      <c r="L79" s="186">
        <v>0.7</v>
      </c>
      <c r="M79" s="186">
        <v>0.55000000000000004</v>
      </c>
      <c r="N79" s="186">
        <v>0.55000000000000004</v>
      </c>
      <c r="O79" s="16">
        <v>1</v>
      </c>
      <c r="P79" s="85">
        <f t="shared" si="7"/>
        <v>220.00000000000003</v>
      </c>
      <c r="Q79" s="18">
        <v>23000</v>
      </c>
      <c r="R79" s="17">
        <f t="shared" si="8"/>
        <v>9.5652173913043494</v>
      </c>
    </row>
    <row r="80" spans="1:18" s="169" customFormat="1" ht="33" customHeight="1" x14ac:dyDescent="0.25">
      <c r="A80" s="183">
        <v>77</v>
      </c>
      <c r="B80" s="15" t="s">
        <v>326</v>
      </c>
      <c r="C80" s="15" t="s">
        <v>126</v>
      </c>
      <c r="D80" s="15">
        <v>9</v>
      </c>
      <c r="E80" s="15" t="s">
        <v>327</v>
      </c>
      <c r="F80" s="15" t="s">
        <v>171</v>
      </c>
      <c r="G80" s="14">
        <v>2</v>
      </c>
      <c r="H80" s="14">
        <v>6</v>
      </c>
      <c r="I80" s="14">
        <v>1</v>
      </c>
      <c r="J80" s="19">
        <f t="shared" si="9"/>
        <v>11</v>
      </c>
      <c r="K80" s="15" t="s">
        <v>328</v>
      </c>
      <c r="L80" s="16">
        <v>0.25</v>
      </c>
      <c r="M80" s="16">
        <v>0.5</v>
      </c>
      <c r="N80" s="16">
        <v>0.2</v>
      </c>
      <c r="O80" s="16">
        <v>1</v>
      </c>
      <c r="P80" s="21">
        <f t="shared" si="7"/>
        <v>420</v>
      </c>
      <c r="Q80" s="18">
        <v>45000</v>
      </c>
      <c r="R80" s="17">
        <f t="shared" si="8"/>
        <v>9.3333333333333339</v>
      </c>
    </row>
    <row r="81" spans="1:18" s="169" customFormat="1" ht="33" customHeight="1" x14ac:dyDescent="0.25">
      <c r="A81" s="183">
        <v>78</v>
      </c>
      <c r="B81" s="15" t="s">
        <v>329</v>
      </c>
      <c r="C81" s="15"/>
      <c r="D81" s="15">
        <v>15</v>
      </c>
      <c r="E81" s="15" t="s">
        <v>330</v>
      </c>
      <c r="F81" s="15" t="s">
        <v>171</v>
      </c>
      <c r="G81" s="14">
        <v>0</v>
      </c>
      <c r="H81" s="14">
        <v>1</v>
      </c>
      <c r="I81" s="14">
        <v>3</v>
      </c>
      <c r="J81" s="19">
        <f t="shared" si="9"/>
        <v>4</v>
      </c>
      <c r="K81" s="15" t="s">
        <v>287</v>
      </c>
      <c r="L81" s="16">
        <v>0.25</v>
      </c>
      <c r="M81" s="16">
        <v>0.5</v>
      </c>
      <c r="N81" s="16">
        <v>0.2</v>
      </c>
      <c r="O81" s="16">
        <v>1</v>
      </c>
      <c r="P81" s="21">
        <f t="shared" si="7"/>
        <v>110.00000000000001</v>
      </c>
      <c r="Q81" s="18">
        <v>12000</v>
      </c>
      <c r="R81" s="17">
        <f t="shared" si="8"/>
        <v>9.1666666666666679</v>
      </c>
    </row>
    <row r="82" spans="1:18" s="169" customFormat="1" ht="33" customHeight="1" x14ac:dyDescent="0.25">
      <c r="A82" s="183">
        <v>79</v>
      </c>
      <c r="B82" s="15" t="s">
        <v>331</v>
      </c>
      <c r="C82" s="14" t="s">
        <v>169</v>
      </c>
      <c r="D82" s="14" t="s">
        <v>309</v>
      </c>
      <c r="E82" s="15" t="s">
        <v>219</v>
      </c>
      <c r="F82" s="15" t="s">
        <v>171</v>
      </c>
      <c r="G82" s="14">
        <v>0</v>
      </c>
      <c r="H82" s="14">
        <v>1</v>
      </c>
      <c r="I82" s="14">
        <v>3</v>
      </c>
      <c r="J82" s="19">
        <f t="shared" si="9"/>
        <v>4</v>
      </c>
      <c r="K82" s="15" t="s">
        <v>287</v>
      </c>
      <c r="L82" s="16">
        <v>0.25</v>
      </c>
      <c r="M82" s="16">
        <v>0.5</v>
      </c>
      <c r="N82" s="16">
        <v>0.2</v>
      </c>
      <c r="O82" s="16">
        <v>1</v>
      </c>
      <c r="P82" s="17">
        <f t="shared" si="7"/>
        <v>110.00000000000001</v>
      </c>
      <c r="Q82" s="18">
        <v>12000</v>
      </c>
      <c r="R82" s="17">
        <f t="shared" si="8"/>
        <v>9.1666666666666679</v>
      </c>
    </row>
    <row r="83" spans="1:18" s="169" customFormat="1" ht="33" customHeight="1" x14ac:dyDescent="0.25">
      <c r="A83" s="183">
        <v>80</v>
      </c>
      <c r="B83" s="15" t="s">
        <v>332</v>
      </c>
      <c r="C83" s="15" t="s">
        <v>169</v>
      </c>
      <c r="D83" s="15">
        <v>15</v>
      </c>
      <c r="E83" s="15" t="s">
        <v>333</v>
      </c>
      <c r="F83" s="15" t="s">
        <v>171</v>
      </c>
      <c r="G83" s="14">
        <v>0</v>
      </c>
      <c r="H83" s="14">
        <v>6</v>
      </c>
      <c r="I83" s="14">
        <v>0</v>
      </c>
      <c r="J83" s="19">
        <f t="shared" si="9"/>
        <v>6</v>
      </c>
      <c r="K83" s="15" t="s">
        <v>334</v>
      </c>
      <c r="L83" s="16">
        <v>0.75</v>
      </c>
      <c r="M83" s="16">
        <v>0.75</v>
      </c>
      <c r="N83" s="16">
        <v>0.45</v>
      </c>
      <c r="O83" s="16">
        <v>1</v>
      </c>
      <c r="P83" s="75">
        <f t="shared" si="7"/>
        <v>450</v>
      </c>
      <c r="Q83" s="18">
        <v>50000</v>
      </c>
      <c r="R83" s="17">
        <f t="shared" si="8"/>
        <v>9</v>
      </c>
    </row>
    <row r="84" spans="1:18" s="169" customFormat="1" ht="33" customHeight="1" x14ac:dyDescent="0.25">
      <c r="A84" s="183">
        <v>81</v>
      </c>
      <c r="B84" s="126" t="s">
        <v>335</v>
      </c>
      <c r="C84" s="125" t="s">
        <v>169</v>
      </c>
      <c r="D84" s="125">
        <v>18</v>
      </c>
      <c r="E84" s="126" t="s">
        <v>146</v>
      </c>
      <c r="F84" s="126" t="s">
        <v>171</v>
      </c>
      <c r="G84" s="125">
        <v>0</v>
      </c>
      <c r="H84" s="125">
        <v>6</v>
      </c>
      <c r="I84" s="125">
        <v>1</v>
      </c>
      <c r="J84" s="170">
        <f t="shared" si="9"/>
        <v>7</v>
      </c>
      <c r="K84" s="126" t="s">
        <v>336</v>
      </c>
      <c r="L84" s="88">
        <v>0.47</v>
      </c>
      <c r="M84" s="88">
        <v>0.5</v>
      </c>
      <c r="N84" s="88">
        <v>0.2</v>
      </c>
      <c r="O84" s="88">
        <v>1.3</v>
      </c>
      <c r="P84" s="75">
        <f t="shared" si="7"/>
        <v>416</v>
      </c>
      <c r="Q84" s="18">
        <v>48000</v>
      </c>
      <c r="R84" s="75">
        <f t="shared" si="8"/>
        <v>8.6666666666666661</v>
      </c>
    </row>
    <row r="85" spans="1:18" s="169" customFormat="1" ht="33" customHeight="1" x14ac:dyDescent="0.25">
      <c r="A85" s="183">
        <v>82</v>
      </c>
      <c r="B85" s="15" t="s">
        <v>337</v>
      </c>
      <c r="C85" s="14"/>
      <c r="D85" s="14">
        <v>6</v>
      </c>
      <c r="E85" s="15" t="s">
        <v>161</v>
      </c>
      <c r="F85" s="15" t="s">
        <v>171</v>
      </c>
      <c r="G85" s="14">
        <v>2</v>
      </c>
      <c r="H85" s="14">
        <v>1</v>
      </c>
      <c r="I85" s="14">
        <v>0</v>
      </c>
      <c r="J85" s="19">
        <f>G85*2+H85+I85</f>
        <v>5</v>
      </c>
      <c r="K85" s="126" t="s">
        <v>150</v>
      </c>
      <c r="L85" s="16">
        <v>0.25</v>
      </c>
      <c r="M85" s="16">
        <v>0.5</v>
      </c>
      <c r="N85" s="16">
        <v>0.2</v>
      </c>
      <c r="O85" s="16">
        <v>1.1499999999999999</v>
      </c>
      <c r="P85" s="78">
        <f t="shared" si="7"/>
        <v>172.5</v>
      </c>
      <c r="Q85" s="18">
        <v>20000</v>
      </c>
      <c r="R85" s="17">
        <f t="shared" si="8"/>
        <v>8.625</v>
      </c>
    </row>
    <row r="86" spans="1:18" s="169" customFormat="1" ht="33" customHeight="1" x14ac:dyDescent="0.25">
      <c r="A86" s="183">
        <v>83</v>
      </c>
      <c r="B86" s="15" t="s">
        <v>338</v>
      </c>
      <c r="C86" s="15" t="s">
        <v>126</v>
      </c>
      <c r="D86" s="15">
        <v>9</v>
      </c>
      <c r="E86" s="15" t="s">
        <v>339</v>
      </c>
      <c r="F86" s="15" t="s">
        <v>171</v>
      </c>
      <c r="G86" s="14">
        <v>2</v>
      </c>
      <c r="H86" s="14">
        <v>3</v>
      </c>
      <c r="I86" s="14">
        <v>1</v>
      </c>
      <c r="J86" s="19">
        <f>(G86*2)+H86+I86</f>
        <v>8</v>
      </c>
      <c r="K86" s="15" t="s">
        <v>340</v>
      </c>
      <c r="L86" s="16">
        <v>0.14000000000000001</v>
      </c>
      <c r="M86" s="16">
        <v>0.14000000000000001</v>
      </c>
      <c r="N86" s="16">
        <v>0.14000000000000001</v>
      </c>
      <c r="O86" s="16">
        <v>1.1499999999999999</v>
      </c>
      <c r="P86" s="21">
        <f t="shared" si="7"/>
        <v>128.80000000000001</v>
      </c>
      <c r="Q86" s="18">
        <v>15000</v>
      </c>
      <c r="R86" s="17">
        <f t="shared" si="8"/>
        <v>8.5866666666666678</v>
      </c>
    </row>
    <row r="87" spans="1:18" s="169" customFormat="1" ht="33" customHeight="1" x14ac:dyDescent="0.25">
      <c r="A87" s="183">
        <v>84</v>
      </c>
      <c r="B87" s="15" t="s">
        <v>341</v>
      </c>
      <c r="C87" s="14" t="s">
        <v>169</v>
      </c>
      <c r="D87" s="14">
        <v>14</v>
      </c>
      <c r="E87" s="15" t="s">
        <v>342</v>
      </c>
      <c r="F87" s="15" t="s">
        <v>171</v>
      </c>
      <c r="G87" s="14">
        <v>2</v>
      </c>
      <c r="H87" s="14">
        <v>1</v>
      </c>
      <c r="I87" s="14">
        <v>1</v>
      </c>
      <c r="J87" s="19">
        <f>(G87*2)+H87+I87</f>
        <v>6</v>
      </c>
      <c r="K87" s="15" t="s">
        <v>320</v>
      </c>
      <c r="L87" s="16">
        <v>0.14000000000000001</v>
      </c>
      <c r="M87" s="16">
        <v>0.1</v>
      </c>
      <c r="N87" s="16">
        <v>0.1</v>
      </c>
      <c r="O87" s="16">
        <v>1</v>
      </c>
      <c r="P87" s="17">
        <f t="shared" si="7"/>
        <v>76</v>
      </c>
      <c r="Q87" s="18">
        <v>10000</v>
      </c>
      <c r="R87" s="17">
        <f t="shared" si="8"/>
        <v>7.6</v>
      </c>
    </row>
    <row r="88" spans="1:18" s="169" customFormat="1" ht="33" customHeight="1" x14ac:dyDescent="0.25">
      <c r="A88" s="183">
        <v>85</v>
      </c>
      <c r="B88" s="15" t="s">
        <v>343</v>
      </c>
      <c r="C88" s="15" t="s">
        <v>126</v>
      </c>
      <c r="D88" s="14">
        <v>6</v>
      </c>
      <c r="E88" s="15" t="s">
        <v>344</v>
      </c>
      <c r="F88" s="15" t="s">
        <v>171</v>
      </c>
      <c r="G88" s="14">
        <v>2</v>
      </c>
      <c r="H88" s="14">
        <v>1</v>
      </c>
      <c r="I88" s="14">
        <v>3</v>
      </c>
      <c r="J88" s="19">
        <f>(G88*2)+H88+I88</f>
        <v>8</v>
      </c>
      <c r="K88" s="15" t="s">
        <v>314</v>
      </c>
      <c r="L88" s="16">
        <v>0.5</v>
      </c>
      <c r="M88" s="16">
        <v>0.1</v>
      </c>
      <c r="N88" s="16">
        <v>0.1</v>
      </c>
      <c r="O88" s="16">
        <v>1</v>
      </c>
      <c r="P88" s="21">
        <f t="shared" si="7"/>
        <v>240.00000000000003</v>
      </c>
      <c r="Q88" s="22">
        <v>32000</v>
      </c>
      <c r="R88" s="17">
        <f t="shared" si="8"/>
        <v>7.5000000000000009</v>
      </c>
    </row>
    <row r="89" spans="1:18" s="169" customFormat="1" ht="33" customHeight="1" x14ac:dyDescent="0.25">
      <c r="A89" s="183">
        <v>86</v>
      </c>
      <c r="B89" s="15" t="s">
        <v>345</v>
      </c>
      <c r="C89" s="15" t="s">
        <v>126</v>
      </c>
      <c r="D89" s="15">
        <v>10</v>
      </c>
      <c r="E89" s="15" t="s">
        <v>346</v>
      </c>
      <c r="F89" s="15" t="s">
        <v>171</v>
      </c>
      <c r="G89" s="14">
        <v>0</v>
      </c>
      <c r="H89" s="14">
        <v>3</v>
      </c>
      <c r="I89" s="14">
        <v>6</v>
      </c>
      <c r="J89" s="19">
        <f>(G89*2)+H89+I89</f>
        <v>9</v>
      </c>
      <c r="K89" s="15" t="s">
        <v>314</v>
      </c>
      <c r="L89" s="16">
        <v>0.5</v>
      </c>
      <c r="M89" s="16">
        <v>0.1</v>
      </c>
      <c r="N89" s="16">
        <v>0.1</v>
      </c>
      <c r="O89" s="16">
        <v>1.3</v>
      </c>
      <c r="P89" s="85">
        <f t="shared" si="7"/>
        <v>117.00000000000001</v>
      </c>
      <c r="Q89" s="18">
        <v>16000</v>
      </c>
      <c r="R89" s="17">
        <f t="shared" si="8"/>
        <v>7.3125000000000009</v>
      </c>
    </row>
    <row r="90" spans="1:18" s="169" customFormat="1" ht="33" customHeight="1" x14ac:dyDescent="0.25">
      <c r="A90" s="183">
        <v>87</v>
      </c>
      <c r="B90" s="15" t="s">
        <v>347</v>
      </c>
      <c r="C90" s="14" t="s">
        <v>126</v>
      </c>
      <c r="D90" s="14">
        <v>1</v>
      </c>
      <c r="E90" s="15" t="s">
        <v>348</v>
      </c>
      <c r="F90" s="15" t="s">
        <v>171</v>
      </c>
      <c r="G90" s="14">
        <v>2</v>
      </c>
      <c r="H90" s="14">
        <v>3</v>
      </c>
      <c r="I90" s="14">
        <v>3</v>
      </c>
      <c r="J90" s="19">
        <f>(G90*2)+H90+I90</f>
        <v>10</v>
      </c>
      <c r="K90" s="15" t="s">
        <v>349</v>
      </c>
      <c r="L90" s="16">
        <v>0.5</v>
      </c>
      <c r="M90" s="16">
        <v>0.25</v>
      </c>
      <c r="N90" s="16">
        <v>0.25</v>
      </c>
      <c r="O90" s="16">
        <v>1</v>
      </c>
      <c r="P90" s="21">
        <f t="shared" si="7"/>
        <v>350</v>
      </c>
      <c r="Q90" s="18">
        <v>50000</v>
      </c>
      <c r="R90" s="17">
        <f t="shared" si="8"/>
        <v>7</v>
      </c>
    </row>
    <row r="91" spans="1:18" s="169" customFormat="1" ht="33" customHeight="1" x14ac:dyDescent="0.25">
      <c r="A91" s="183">
        <v>88</v>
      </c>
      <c r="B91" s="15" t="s">
        <v>350</v>
      </c>
      <c r="C91" s="15" t="s">
        <v>126</v>
      </c>
      <c r="D91" s="15" t="s">
        <v>216</v>
      </c>
      <c r="E91" s="15" t="s">
        <v>146</v>
      </c>
      <c r="F91" s="15" t="s">
        <v>171</v>
      </c>
      <c r="G91" s="14">
        <v>2</v>
      </c>
      <c r="H91" s="14">
        <v>6</v>
      </c>
      <c r="I91" s="14">
        <v>0</v>
      </c>
      <c r="J91" s="19">
        <f>G91*2+H91+I91</f>
        <v>10</v>
      </c>
      <c r="K91" s="15" t="s">
        <v>55</v>
      </c>
      <c r="L91" s="88">
        <v>0.2</v>
      </c>
      <c r="M91" s="88">
        <v>0.1</v>
      </c>
      <c r="N91" s="88">
        <v>0</v>
      </c>
      <c r="O91" s="16">
        <v>1</v>
      </c>
      <c r="P91" s="75">
        <f t="shared" si="7"/>
        <v>140</v>
      </c>
      <c r="Q91" s="18">
        <v>20000</v>
      </c>
      <c r="R91" s="17">
        <f t="shared" si="8"/>
        <v>7</v>
      </c>
    </row>
    <row r="92" spans="1:18" s="169" customFormat="1" ht="33" customHeight="1" x14ac:dyDescent="0.25">
      <c r="A92" s="183">
        <v>89</v>
      </c>
      <c r="B92" s="15" t="s">
        <v>351</v>
      </c>
      <c r="C92" s="14" t="s">
        <v>126</v>
      </c>
      <c r="D92" s="14">
        <v>10</v>
      </c>
      <c r="E92" s="15" t="s">
        <v>352</v>
      </c>
      <c r="F92" s="15" t="s">
        <v>171</v>
      </c>
      <c r="G92" s="14">
        <v>0</v>
      </c>
      <c r="H92" s="14">
        <v>6</v>
      </c>
      <c r="I92" s="14">
        <v>0</v>
      </c>
      <c r="J92" s="19">
        <f>(G92*2)+H92+I92</f>
        <v>6</v>
      </c>
      <c r="K92" s="15" t="s">
        <v>353</v>
      </c>
      <c r="L92" s="16">
        <v>0.5</v>
      </c>
      <c r="M92" s="16">
        <v>0.35</v>
      </c>
      <c r="N92" s="16">
        <v>0.35</v>
      </c>
      <c r="O92" s="16">
        <v>1.3</v>
      </c>
      <c r="P92" s="78">
        <f t="shared" si="7"/>
        <v>272.99999999999994</v>
      </c>
      <c r="Q92" s="18">
        <v>40000</v>
      </c>
      <c r="R92" s="17">
        <f t="shared" si="8"/>
        <v>6.8249999999999984</v>
      </c>
    </row>
    <row r="93" spans="1:18" s="169" customFormat="1" ht="33" customHeight="1" x14ac:dyDescent="0.25">
      <c r="A93" s="183">
        <v>90</v>
      </c>
      <c r="B93" s="15" t="s">
        <v>354</v>
      </c>
      <c r="C93" s="15"/>
      <c r="D93" s="15">
        <v>12</v>
      </c>
      <c r="E93" s="15" t="s">
        <v>146</v>
      </c>
      <c r="F93" s="15" t="s">
        <v>171</v>
      </c>
      <c r="G93" s="14">
        <v>0</v>
      </c>
      <c r="H93" s="14">
        <v>1</v>
      </c>
      <c r="I93" s="14">
        <v>1</v>
      </c>
      <c r="J93" s="19">
        <f>(G93*2)+H93+I93</f>
        <v>2</v>
      </c>
      <c r="K93" s="15" t="s">
        <v>150</v>
      </c>
      <c r="L93" s="16">
        <v>0.25</v>
      </c>
      <c r="M93" s="16">
        <v>0.5</v>
      </c>
      <c r="N93" s="16">
        <v>0.2</v>
      </c>
      <c r="O93" s="16">
        <v>1.1499999999999999</v>
      </c>
      <c r="P93" s="21">
        <f t="shared" si="7"/>
        <v>80.5</v>
      </c>
      <c r="Q93" s="18">
        <v>12000</v>
      </c>
      <c r="R93" s="17">
        <f t="shared" si="8"/>
        <v>6.7083333333333339</v>
      </c>
    </row>
    <row r="94" spans="1:18" s="169" customFormat="1" ht="33" customHeight="1" x14ac:dyDescent="0.25">
      <c r="A94" s="183">
        <v>91</v>
      </c>
      <c r="B94" s="15" t="s">
        <v>355</v>
      </c>
      <c r="C94" s="15" t="s">
        <v>126</v>
      </c>
      <c r="D94" s="15">
        <v>11</v>
      </c>
      <c r="E94" s="15" t="s">
        <v>356</v>
      </c>
      <c r="F94" s="15" t="s">
        <v>171</v>
      </c>
      <c r="G94" s="14">
        <v>2</v>
      </c>
      <c r="H94" s="14">
        <v>3</v>
      </c>
      <c r="I94" s="14">
        <v>3</v>
      </c>
      <c r="J94" s="19">
        <f>(G94*2)+H94+I94</f>
        <v>10</v>
      </c>
      <c r="K94" s="15" t="s">
        <v>357</v>
      </c>
      <c r="L94" s="16">
        <v>0.1</v>
      </c>
      <c r="M94" s="16">
        <v>0</v>
      </c>
      <c r="N94" s="16">
        <v>0</v>
      </c>
      <c r="O94" s="16">
        <v>1</v>
      </c>
      <c r="P94" s="21">
        <f t="shared" si="7"/>
        <v>40</v>
      </c>
      <c r="Q94" s="18">
        <v>6000</v>
      </c>
      <c r="R94" s="17">
        <f t="shared" si="8"/>
        <v>6.666666666666667</v>
      </c>
    </row>
    <row r="95" spans="1:18" s="169" customFormat="1" ht="33" customHeight="1" x14ac:dyDescent="0.25">
      <c r="A95" s="183">
        <v>92</v>
      </c>
      <c r="B95" s="15" t="s">
        <v>358</v>
      </c>
      <c r="C95" s="14"/>
      <c r="D95" s="14">
        <v>7</v>
      </c>
      <c r="E95" s="15" t="s">
        <v>359</v>
      </c>
      <c r="F95" s="15" t="s">
        <v>171</v>
      </c>
      <c r="G95" s="14">
        <v>4</v>
      </c>
      <c r="H95" s="14">
        <v>1</v>
      </c>
      <c r="I95" s="14">
        <v>1</v>
      </c>
      <c r="J95" s="19">
        <f>G95*2+H95+I95</f>
        <v>10</v>
      </c>
      <c r="K95" s="15" t="s">
        <v>360</v>
      </c>
      <c r="L95" s="16">
        <v>0.3</v>
      </c>
      <c r="M95" s="16">
        <v>0.15</v>
      </c>
      <c r="N95" s="16">
        <v>0.15</v>
      </c>
      <c r="O95" s="16">
        <v>1.1499999999999999</v>
      </c>
      <c r="P95" s="78">
        <f t="shared" si="7"/>
        <v>310.49999999999994</v>
      </c>
      <c r="Q95" s="18">
        <v>50000</v>
      </c>
      <c r="R95" s="17">
        <f t="shared" si="8"/>
        <v>6.2099999999999982</v>
      </c>
    </row>
    <row r="96" spans="1:18" s="169" customFormat="1" ht="33" customHeight="1" x14ac:dyDescent="0.25">
      <c r="A96" s="183">
        <v>93</v>
      </c>
      <c r="B96" s="15" t="s">
        <v>361</v>
      </c>
      <c r="C96" s="15" t="s">
        <v>126</v>
      </c>
      <c r="D96" s="14">
        <v>15</v>
      </c>
      <c r="E96" s="15" t="s">
        <v>362</v>
      </c>
      <c r="F96" s="15" t="s">
        <v>171</v>
      </c>
      <c r="G96" s="14">
        <v>6</v>
      </c>
      <c r="H96" s="14">
        <v>1</v>
      </c>
      <c r="I96" s="14">
        <v>1</v>
      </c>
      <c r="J96" s="19">
        <f>(G96*2)+H96+I96</f>
        <v>14</v>
      </c>
      <c r="K96" s="15" t="s">
        <v>363</v>
      </c>
      <c r="L96" s="16">
        <v>0.1</v>
      </c>
      <c r="M96" s="16">
        <v>0</v>
      </c>
      <c r="N96" s="16">
        <v>0</v>
      </c>
      <c r="O96" s="16">
        <v>1</v>
      </c>
      <c r="P96" s="17">
        <f t="shared" si="7"/>
        <v>120.00000000000001</v>
      </c>
      <c r="Q96" s="18">
        <v>20000</v>
      </c>
      <c r="R96" s="17">
        <f t="shared" si="8"/>
        <v>6.0000000000000009</v>
      </c>
    </row>
    <row r="97" spans="1:18" s="169" customFormat="1" ht="33" customHeight="1" x14ac:dyDescent="0.25">
      <c r="A97" s="183">
        <v>94</v>
      </c>
      <c r="B97" s="15" t="s">
        <v>364</v>
      </c>
      <c r="C97" s="15"/>
      <c r="D97" s="15">
        <v>15</v>
      </c>
      <c r="E97" s="15" t="s">
        <v>365</v>
      </c>
      <c r="F97" s="15" t="s">
        <v>171</v>
      </c>
      <c r="G97" s="14">
        <v>0</v>
      </c>
      <c r="H97" s="14">
        <v>1</v>
      </c>
      <c r="I97" s="14">
        <v>1</v>
      </c>
      <c r="J97" s="19">
        <f>(G97*2)+H97+I97</f>
        <v>2</v>
      </c>
      <c r="K97" s="15" t="s">
        <v>150</v>
      </c>
      <c r="L97" s="16">
        <v>0.25</v>
      </c>
      <c r="M97" s="16">
        <v>0.5</v>
      </c>
      <c r="N97" s="16">
        <v>0.2</v>
      </c>
      <c r="O97" s="16">
        <v>1</v>
      </c>
      <c r="P97" s="21">
        <f t="shared" si="7"/>
        <v>70</v>
      </c>
      <c r="Q97" s="18">
        <v>12000</v>
      </c>
      <c r="R97" s="17">
        <f t="shared" si="8"/>
        <v>5.8333333333333339</v>
      </c>
    </row>
    <row r="98" spans="1:18" ht="33" customHeight="1" x14ac:dyDescent="0.25">
      <c r="A98" s="183">
        <v>95</v>
      </c>
      <c r="B98" s="15" t="s">
        <v>366</v>
      </c>
      <c r="C98" s="14" t="s">
        <v>126</v>
      </c>
      <c r="D98" s="14">
        <v>11</v>
      </c>
      <c r="E98" s="15" t="s">
        <v>367</v>
      </c>
      <c r="F98" s="15" t="s">
        <v>171</v>
      </c>
      <c r="G98" s="14">
        <v>2</v>
      </c>
      <c r="H98" s="14">
        <v>6</v>
      </c>
      <c r="I98" s="14">
        <v>6</v>
      </c>
      <c r="J98" s="19">
        <f>(G98*2)+H98+I98</f>
        <v>16</v>
      </c>
      <c r="K98" s="15" t="s">
        <v>368</v>
      </c>
      <c r="L98" s="16">
        <v>0.8</v>
      </c>
      <c r="M98" s="16">
        <v>0.1</v>
      </c>
      <c r="N98" s="16">
        <v>0.1</v>
      </c>
      <c r="O98" s="16">
        <v>1.1499999999999999</v>
      </c>
      <c r="P98" s="78">
        <f t="shared" si="7"/>
        <v>505.99999999999994</v>
      </c>
      <c r="Q98" s="18">
        <v>90000</v>
      </c>
      <c r="R98" s="17">
        <f t="shared" si="8"/>
        <v>5.6222222222222209</v>
      </c>
    </row>
    <row r="99" spans="1:18" ht="33" customHeight="1" x14ac:dyDescent="0.25">
      <c r="A99" s="183">
        <v>96</v>
      </c>
      <c r="B99" s="15" t="s">
        <v>369</v>
      </c>
      <c r="C99" s="14" t="s">
        <v>169</v>
      </c>
      <c r="D99" s="14">
        <v>18</v>
      </c>
      <c r="E99" s="15" t="s">
        <v>219</v>
      </c>
      <c r="F99" s="15" t="s">
        <v>171</v>
      </c>
      <c r="G99" s="14">
        <v>0</v>
      </c>
      <c r="H99" s="14">
        <v>1</v>
      </c>
      <c r="I99" s="14">
        <v>0</v>
      </c>
      <c r="J99" s="19">
        <f>(G99*2)+H99+I99</f>
        <v>1</v>
      </c>
      <c r="K99" s="126" t="s">
        <v>150</v>
      </c>
      <c r="L99" s="16">
        <v>0.25</v>
      </c>
      <c r="M99" s="16">
        <v>0.5</v>
      </c>
      <c r="N99" s="16">
        <v>0.2</v>
      </c>
      <c r="O99" s="16">
        <v>1.3</v>
      </c>
      <c r="P99" s="17">
        <f t="shared" si="7"/>
        <v>65</v>
      </c>
      <c r="Q99" s="18">
        <v>12000</v>
      </c>
      <c r="R99" s="17">
        <f t="shared" si="8"/>
        <v>5.416666666666667</v>
      </c>
    </row>
    <row r="100" spans="1:18" ht="33" customHeight="1" x14ac:dyDescent="0.25">
      <c r="A100" s="183">
        <v>97</v>
      </c>
      <c r="B100" s="15" t="s">
        <v>370</v>
      </c>
      <c r="C100" s="14" t="s">
        <v>126</v>
      </c>
      <c r="D100" s="15">
        <v>13</v>
      </c>
      <c r="E100" s="15" t="s">
        <v>146</v>
      </c>
      <c r="F100" s="15" t="s">
        <v>171</v>
      </c>
      <c r="G100" s="14">
        <v>0</v>
      </c>
      <c r="H100" s="14">
        <v>1</v>
      </c>
      <c r="I100" s="14">
        <v>0</v>
      </c>
      <c r="J100" s="19">
        <f>(G100*2)+H100+I100</f>
        <v>1</v>
      </c>
      <c r="K100" s="15" t="s">
        <v>371</v>
      </c>
      <c r="L100" s="16">
        <v>0.45</v>
      </c>
      <c r="M100" s="16">
        <v>0.7</v>
      </c>
      <c r="N100" s="16">
        <v>0.4</v>
      </c>
      <c r="O100" s="16">
        <v>1.1499999999999999</v>
      </c>
      <c r="P100" s="21">
        <f t="shared" si="7"/>
        <v>80.5</v>
      </c>
      <c r="Q100" s="18">
        <v>15000</v>
      </c>
      <c r="R100" s="17">
        <f t="shared" ref="R100:R131" si="10">(P100/Q100)*1000</f>
        <v>5.3666666666666663</v>
      </c>
    </row>
    <row r="101" spans="1:18" ht="33" customHeight="1" x14ac:dyDescent="0.25">
      <c r="A101" s="183">
        <v>98</v>
      </c>
      <c r="B101" s="15" t="s">
        <v>372</v>
      </c>
      <c r="C101" s="14"/>
      <c r="D101" s="14">
        <v>7</v>
      </c>
      <c r="E101" s="15" t="s">
        <v>373</v>
      </c>
      <c r="F101" s="15" t="s">
        <v>171</v>
      </c>
      <c r="G101" s="14">
        <v>2</v>
      </c>
      <c r="H101" s="14">
        <v>6</v>
      </c>
      <c r="I101" s="14">
        <v>1</v>
      </c>
      <c r="J101" s="19">
        <f>G101*2+H101+I101</f>
        <v>11</v>
      </c>
      <c r="K101" s="15" t="s">
        <v>374</v>
      </c>
      <c r="L101" s="16">
        <v>0.5</v>
      </c>
      <c r="M101" s="16">
        <v>0.1</v>
      </c>
      <c r="N101" s="16">
        <v>0</v>
      </c>
      <c r="O101" s="16">
        <v>1</v>
      </c>
      <c r="P101" s="78">
        <f t="shared" si="7"/>
        <v>260</v>
      </c>
      <c r="Q101" s="18">
        <v>50000</v>
      </c>
      <c r="R101" s="17">
        <f t="shared" si="10"/>
        <v>5.2</v>
      </c>
    </row>
    <row r="102" spans="1:18" ht="33" customHeight="1" x14ac:dyDescent="0.25">
      <c r="A102" s="183">
        <v>99</v>
      </c>
      <c r="B102" s="15" t="s">
        <v>375</v>
      </c>
      <c r="C102" s="15"/>
      <c r="D102" s="15">
        <v>19</v>
      </c>
      <c r="E102" s="15" t="s">
        <v>252</v>
      </c>
      <c r="F102" s="15" t="s">
        <v>171</v>
      </c>
      <c r="G102" s="14">
        <v>0</v>
      </c>
      <c r="H102" s="14">
        <v>3</v>
      </c>
      <c r="I102" s="14">
        <v>0</v>
      </c>
      <c r="J102" s="19">
        <f>(G102*2)+H102+I102</f>
        <v>3</v>
      </c>
      <c r="K102" s="15" t="s">
        <v>376</v>
      </c>
      <c r="L102" s="16">
        <v>0.47</v>
      </c>
      <c r="M102" s="16">
        <v>0.51</v>
      </c>
      <c r="N102" s="16">
        <v>0.98</v>
      </c>
      <c r="O102" s="16">
        <v>1</v>
      </c>
      <c r="P102" s="21">
        <f t="shared" si="7"/>
        <v>153</v>
      </c>
      <c r="Q102" s="18">
        <v>30000</v>
      </c>
      <c r="R102" s="17">
        <f t="shared" si="10"/>
        <v>5.1000000000000005</v>
      </c>
    </row>
    <row r="103" spans="1:18" s="157" customFormat="1" ht="33" customHeight="1" x14ac:dyDescent="0.25">
      <c r="A103" s="183">
        <v>100</v>
      </c>
      <c r="B103" s="15" t="s">
        <v>377</v>
      </c>
      <c r="C103" s="14" t="s">
        <v>126</v>
      </c>
      <c r="D103" s="14">
        <v>2</v>
      </c>
      <c r="E103" s="15" t="s">
        <v>378</v>
      </c>
      <c r="F103" s="15" t="s">
        <v>171</v>
      </c>
      <c r="G103" s="14">
        <v>2</v>
      </c>
      <c r="H103" s="14">
        <v>3</v>
      </c>
      <c r="I103" s="14">
        <v>3</v>
      </c>
      <c r="J103" s="19">
        <f>(G103*2)+H103+I103</f>
        <v>10</v>
      </c>
      <c r="K103" s="15" t="s">
        <v>379</v>
      </c>
      <c r="L103" s="16">
        <v>0.5</v>
      </c>
      <c r="M103" s="16">
        <v>0.25</v>
      </c>
      <c r="N103" s="16">
        <v>0.25</v>
      </c>
      <c r="O103" s="16">
        <v>1.1499999999999999</v>
      </c>
      <c r="P103" s="21">
        <f t="shared" si="7"/>
        <v>402.49999999999994</v>
      </c>
      <c r="Q103" s="18">
        <v>80000</v>
      </c>
      <c r="R103" s="17">
        <f t="shared" si="10"/>
        <v>5.0312499999999991</v>
      </c>
    </row>
    <row r="104" spans="1:18" ht="33" customHeight="1" x14ac:dyDescent="0.25">
      <c r="A104" s="183">
        <v>101</v>
      </c>
      <c r="B104" s="15" t="s">
        <v>380</v>
      </c>
      <c r="C104" s="15" t="s">
        <v>126</v>
      </c>
      <c r="D104" s="15">
        <v>6</v>
      </c>
      <c r="E104" s="15" t="s">
        <v>381</v>
      </c>
      <c r="F104" s="15" t="s">
        <v>171</v>
      </c>
      <c r="G104" s="14">
        <v>0</v>
      </c>
      <c r="H104" s="14">
        <v>1</v>
      </c>
      <c r="I104" s="14">
        <v>0</v>
      </c>
      <c r="J104" s="19">
        <f>(G104*2)+H104+I104</f>
        <v>1</v>
      </c>
      <c r="K104" s="126" t="s">
        <v>150</v>
      </c>
      <c r="L104" s="16">
        <v>0.25</v>
      </c>
      <c r="M104" s="16">
        <v>0.5</v>
      </c>
      <c r="N104" s="16">
        <v>0.2</v>
      </c>
      <c r="O104" s="16">
        <v>1.1499999999999999</v>
      </c>
      <c r="P104" s="19">
        <f t="shared" si="7"/>
        <v>57.499999999999993</v>
      </c>
      <c r="Q104" s="18">
        <v>12000</v>
      </c>
      <c r="R104" s="17">
        <f t="shared" si="10"/>
        <v>4.7916666666666661</v>
      </c>
    </row>
    <row r="105" spans="1:18" ht="33" customHeight="1" x14ac:dyDescent="0.25">
      <c r="A105" s="183">
        <v>102</v>
      </c>
      <c r="B105" s="15" t="s">
        <v>382</v>
      </c>
      <c r="C105" s="14" t="s">
        <v>126</v>
      </c>
      <c r="D105" s="14">
        <v>1</v>
      </c>
      <c r="E105" s="15" t="s">
        <v>219</v>
      </c>
      <c r="F105" s="15" t="s">
        <v>171</v>
      </c>
      <c r="G105" s="14">
        <v>0</v>
      </c>
      <c r="H105" s="14">
        <v>1</v>
      </c>
      <c r="I105" s="14">
        <v>0</v>
      </c>
      <c r="J105" s="19">
        <f>(G105*2)+H105+I105</f>
        <v>1</v>
      </c>
      <c r="K105" s="15" t="s">
        <v>222</v>
      </c>
      <c r="L105" s="16">
        <v>0.45</v>
      </c>
      <c r="M105" s="16">
        <v>0.7</v>
      </c>
      <c r="N105" s="16">
        <v>0.4</v>
      </c>
      <c r="O105" s="16">
        <v>1</v>
      </c>
      <c r="P105" s="17">
        <f t="shared" si="7"/>
        <v>70</v>
      </c>
      <c r="Q105" s="18">
        <v>15000</v>
      </c>
      <c r="R105" s="17">
        <f t="shared" si="10"/>
        <v>4.666666666666667</v>
      </c>
    </row>
    <row r="106" spans="1:18" ht="33" customHeight="1" x14ac:dyDescent="0.25">
      <c r="A106" s="183">
        <v>103</v>
      </c>
      <c r="B106" s="15" t="s">
        <v>383</v>
      </c>
      <c r="C106" s="15" t="s">
        <v>126</v>
      </c>
      <c r="D106" s="15">
        <v>13</v>
      </c>
      <c r="E106" s="15" t="s">
        <v>146</v>
      </c>
      <c r="F106" s="15" t="s">
        <v>171</v>
      </c>
      <c r="G106" s="14">
        <v>0</v>
      </c>
      <c r="H106" s="14">
        <v>1</v>
      </c>
      <c r="I106" s="14">
        <v>0</v>
      </c>
      <c r="J106" s="19">
        <f>(G106*2)+H106+I106</f>
        <v>1</v>
      </c>
      <c r="K106" s="126" t="s">
        <v>222</v>
      </c>
      <c r="L106" s="16">
        <v>0.45</v>
      </c>
      <c r="M106" s="16">
        <v>0.7</v>
      </c>
      <c r="N106" s="16">
        <v>0.4</v>
      </c>
      <c r="O106" s="16">
        <v>1</v>
      </c>
      <c r="P106" s="21">
        <f t="shared" si="7"/>
        <v>70</v>
      </c>
      <c r="Q106" s="18">
        <v>15000</v>
      </c>
      <c r="R106" s="17">
        <f t="shared" si="10"/>
        <v>4.666666666666667</v>
      </c>
    </row>
    <row r="107" spans="1:18" ht="33" customHeight="1" x14ac:dyDescent="0.25">
      <c r="A107" s="183">
        <v>104</v>
      </c>
      <c r="B107" s="15" t="s">
        <v>384</v>
      </c>
      <c r="C107" s="14" t="s">
        <v>126</v>
      </c>
      <c r="D107" s="14">
        <v>3</v>
      </c>
      <c r="E107" s="15" t="s">
        <v>385</v>
      </c>
      <c r="F107" s="15" t="s">
        <v>171</v>
      </c>
      <c r="G107" s="14">
        <v>2</v>
      </c>
      <c r="H107" s="14">
        <v>9</v>
      </c>
      <c r="I107" s="14">
        <v>1</v>
      </c>
      <c r="J107" s="19">
        <f>G107*2+H107+I107</f>
        <v>14</v>
      </c>
      <c r="K107" s="15" t="s">
        <v>386</v>
      </c>
      <c r="L107" s="16">
        <v>0.5</v>
      </c>
      <c r="M107" s="16">
        <v>0</v>
      </c>
      <c r="N107" s="16">
        <v>0</v>
      </c>
      <c r="O107" s="16">
        <v>1</v>
      </c>
      <c r="P107" s="21">
        <f t="shared" si="7"/>
        <v>200</v>
      </c>
      <c r="Q107" s="18">
        <v>45000</v>
      </c>
      <c r="R107" s="17">
        <f t="shared" si="10"/>
        <v>4.4444444444444446</v>
      </c>
    </row>
    <row r="108" spans="1:18" ht="33" customHeight="1" x14ac:dyDescent="0.25">
      <c r="A108" s="183">
        <v>105</v>
      </c>
      <c r="B108" s="15" t="s">
        <v>387</v>
      </c>
      <c r="C108" s="15" t="s">
        <v>126</v>
      </c>
      <c r="D108" s="15">
        <v>3</v>
      </c>
      <c r="E108" s="15" t="s">
        <v>388</v>
      </c>
      <c r="F108" s="15" t="s">
        <v>171</v>
      </c>
      <c r="G108" s="14">
        <v>0</v>
      </c>
      <c r="H108" s="14">
        <v>3</v>
      </c>
      <c r="I108" s="14">
        <v>3</v>
      </c>
      <c r="J108" s="19">
        <f t="shared" ref="J108:J119" si="11">(G108*2)+H108+I108</f>
        <v>6</v>
      </c>
      <c r="K108" s="15" t="s">
        <v>314</v>
      </c>
      <c r="L108" s="16">
        <v>0.75</v>
      </c>
      <c r="M108" s="16">
        <v>0.1</v>
      </c>
      <c r="N108" s="16">
        <v>0.1</v>
      </c>
      <c r="O108" s="16">
        <v>1.1499999999999999</v>
      </c>
      <c r="P108" s="75">
        <f t="shared" si="7"/>
        <v>69</v>
      </c>
      <c r="Q108" s="18">
        <v>16000</v>
      </c>
      <c r="R108" s="17">
        <f t="shared" si="10"/>
        <v>4.3125</v>
      </c>
    </row>
    <row r="109" spans="1:18" ht="33" customHeight="1" x14ac:dyDescent="0.25">
      <c r="A109" s="183">
        <v>106</v>
      </c>
      <c r="B109" s="15" t="s">
        <v>389</v>
      </c>
      <c r="C109" s="14" t="s">
        <v>126</v>
      </c>
      <c r="D109" s="14">
        <v>14</v>
      </c>
      <c r="E109" s="15" t="s">
        <v>390</v>
      </c>
      <c r="F109" s="126" t="s">
        <v>171</v>
      </c>
      <c r="G109" s="14">
        <v>0</v>
      </c>
      <c r="H109" s="14">
        <v>6</v>
      </c>
      <c r="I109" s="14">
        <v>6</v>
      </c>
      <c r="J109" s="19">
        <f t="shared" si="11"/>
        <v>12</v>
      </c>
      <c r="K109" s="15" t="s">
        <v>391</v>
      </c>
      <c r="L109" s="16">
        <v>0.8</v>
      </c>
      <c r="M109" s="16">
        <v>1</v>
      </c>
      <c r="N109" s="16">
        <v>0.1</v>
      </c>
      <c r="O109" s="16">
        <v>1.3</v>
      </c>
      <c r="P109" s="78">
        <f t="shared" si="7"/>
        <v>858</v>
      </c>
      <c r="Q109" s="18">
        <v>200000</v>
      </c>
      <c r="R109" s="17">
        <f t="shared" si="10"/>
        <v>4.29</v>
      </c>
    </row>
    <row r="110" spans="1:18" ht="33" customHeight="1" x14ac:dyDescent="0.25">
      <c r="A110" s="183">
        <v>107</v>
      </c>
      <c r="B110" s="15" t="s">
        <v>392</v>
      </c>
      <c r="C110" s="15" t="s">
        <v>126</v>
      </c>
      <c r="D110" s="15">
        <v>3</v>
      </c>
      <c r="E110" s="15" t="s">
        <v>393</v>
      </c>
      <c r="F110" s="15" t="s">
        <v>171</v>
      </c>
      <c r="G110" s="14">
        <v>0</v>
      </c>
      <c r="H110" s="14">
        <v>1</v>
      </c>
      <c r="I110" s="14">
        <v>0</v>
      </c>
      <c r="J110" s="19">
        <f t="shared" si="11"/>
        <v>1</v>
      </c>
      <c r="K110" s="15" t="s">
        <v>150</v>
      </c>
      <c r="L110" s="16">
        <v>0.25</v>
      </c>
      <c r="M110" s="16">
        <v>0.5</v>
      </c>
      <c r="N110" s="16">
        <v>0.2</v>
      </c>
      <c r="O110" s="16">
        <v>1</v>
      </c>
      <c r="P110" s="21">
        <f t="shared" si="7"/>
        <v>50</v>
      </c>
      <c r="Q110" s="18">
        <v>12000</v>
      </c>
      <c r="R110" s="17">
        <f t="shared" si="10"/>
        <v>4.166666666666667</v>
      </c>
    </row>
    <row r="111" spans="1:18" ht="33" customHeight="1" x14ac:dyDescent="0.25">
      <c r="A111" s="183">
        <v>108</v>
      </c>
      <c r="B111" s="15" t="s">
        <v>394</v>
      </c>
      <c r="C111" s="15"/>
      <c r="D111" s="15">
        <v>15</v>
      </c>
      <c r="E111" s="15" t="s">
        <v>395</v>
      </c>
      <c r="F111" s="15" t="s">
        <v>171</v>
      </c>
      <c r="G111" s="14">
        <v>2</v>
      </c>
      <c r="H111" s="14">
        <v>6</v>
      </c>
      <c r="I111" s="14">
        <v>1</v>
      </c>
      <c r="J111" s="19">
        <f t="shared" si="11"/>
        <v>11</v>
      </c>
      <c r="K111" s="15" t="s">
        <v>396</v>
      </c>
      <c r="L111" s="16">
        <v>0.75</v>
      </c>
      <c r="M111" s="16">
        <v>1</v>
      </c>
      <c r="N111" s="16">
        <v>0.1</v>
      </c>
      <c r="O111" s="16">
        <v>1.1499999999999999</v>
      </c>
      <c r="P111" s="21">
        <f t="shared" si="7"/>
        <v>1046.4999999999998</v>
      </c>
      <c r="Q111" s="18">
        <v>260000</v>
      </c>
      <c r="R111" s="17">
        <f t="shared" si="10"/>
        <v>4.0249999999999995</v>
      </c>
    </row>
    <row r="112" spans="1:18" ht="33" customHeight="1" x14ac:dyDescent="0.25">
      <c r="A112" s="183">
        <v>109</v>
      </c>
      <c r="B112" s="15" t="s">
        <v>397</v>
      </c>
      <c r="C112" s="14" t="s">
        <v>169</v>
      </c>
      <c r="D112" s="14">
        <v>11</v>
      </c>
      <c r="E112" s="15" t="s">
        <v>398</v>
      </c>
      <c r="F112" s="15" t="s">
        <v>171</v>
      </c>
      <c r="G112" s="14">
        <v>2</v>
      </c>
      <c r="H112" s="14">
        <v>1</v>
      </c>
      <c r="I112" s="14">
        <v>3</v>
      </c>
      <c r="J112" s="19">
        <f t="shared" si="11"/>
        <v>8</v>
      </c>
      <c r="K112" s="15" t="s">
        <v>399</v>
      </c>
      <c r="L112" s="16">
        <v>0.25</v>
      </c>
      <c r="M112" s="16">
        <v>0.25</v>
      </c>
      <c r="N112" s="16">
        <v>0.25</v>
      </c>
      <c r="O112" s="16">
        <v>1</v>
      </c>
      <c r="P112" s="17">
        <f t="shared" si="7"/>
        <v>200</v>
      </c>
      <c r="Q112" s="18">
        <v>50000</v>
      </c>
      <c r="R112" s="17">
        <f t="shared" si="10"/>
        <v>4</v>
      </c>
    </row>
    <row r="113" spans="1:18" ht="33" customHeight="1" x14ac:dyDescent="0.25">
      <c r="A113" s="183">
        <v>110</v>
      </c>
      <c r="B113" s="25" t="s">
        <v>400</v>
      </c>
      <c r="C113" s="25" t="s">
        <v>126</v>
      </c>
      <c r="D113" s="25">
        <v>6</v>
      </c>
      <c r="E113" s="25" t="s">
        <v>401</v>
      </c>
      <c r="F113" s="15" t="s">
        <v>171</v>
      </c>
      <c r="G113" s="12">
        <v>0</v>
      </c>
      <c r="H113" s="12">
        <v>1</v>
      </c>
      <c r="I113" s="12">
        <v>1</v>
      </c>
      <c r="J113" s="26">
        <f t="shared" si="11"/>
        <v>2</v>
      </c>
      <c r="K113" s="25" t="s">
        <v>402</v>
      </c>
      <c r="L113" s="27">
        <v>0.2</v>
      </c>
      <c r="M113" s="27">
        <v>0.2</v>
      </c>
      <c r="N113" s="27">
        <v>0.2</v>
      </c>
      <c r="O113" s="16">
        <v>1</v>
      </c>
      <c r="P113" s="17">
        <f t="shared" si="7"/>
        <v>40</v>
      </c>
      <c r="Q113" s="18">
        <v>10000</v>
      </c>
      <c r="R113" s="75">
        <f t="shared" si="10"/>
        <v>4</v>
      </c>
    </row>
    <row r="114" spans="1:18" ht="33" customHeight="1" x14ac:dyDescent="0.25">
      <c r="A114" s="183">
        <v>111</v>
      </c>
      <c r="B114" s="25" t="s">
        <v>168</v>
      </c>
      <c r="C114" s="25" t="s">
        <v>169</v>
      </c>
      <c r="D114" s="25">
        <v>14</v>
      </c>
      <c r="E114" s="25" t="s">
        <v>170</v>
      </c>
      <c r="F114" s="15" t="s">
        <v>171</v>
      </c>
      <c r="G114" s="12">
        <v>0</v>
      </c>
      <c r="H114" s="12">
        <v>3</v>
      </c>
      <c r="I114" s="12">
        <v>3</v>
      </c>
      <c r="J114" s="26">
        <f t="shared" si="11"/>
        <v>6</v>
      </c>
      <c r="K114" s="25" t="s">
        <v>172</v>
      </c>
      <c r="L114" s="27">
        <v>0.5</v>
      </c>
      <c r="M114" s="27">
        <v>0.25</v>
      </c>
      <c r="N114" s="27">
        <v>0.25</v>
      </c>
      <c r="O114" s="16">
        <v>1.3</v>
      </c>
      <c r="P114" s="17">
        <f t="shared" si="7"/>
        <v>195.00000000000003</v>
      </c>
      <c r="Q114" s="18">
        <v>50000</v>
      </c>
      <c r="R114" s="17">
        <f t="shared" si="10"/>
        <v>3.9000000000000008</v>
      </c>
    </row>
    <row r="115" spans="1:18" ht="33" customHeight="1" x14ac:dyDescent="0.25">
      <c r="A115" s="183">
        <v>112</v>
      </c>
      <c r="B115" s="15" t="s">
        <v>403</v>
      </c>
      <c r="C115" s="14" t="s">
        <v>126</v>
      </c>
      <c r="D115" s="14">
        <v>13</v>
      </c>
      <c r="E115" s="15" t="s">
        <v>404</v>
      </c>
      <c r="F115" s="15" t="s">
        <v>171</v>
      </c>
      <c r="G115" s="14">
        <v>0</v>
      </c>
      <c r="H115" s="14">
        <v>1</v>
      </c>
      <c r="I115" s="14">
        <v>3</v>
      </c>
      <c r="J115" s="19">
        <f t="shared" si="11"/>
        <v>4</v>
      </c>
      <c r="K115" s="15" t="s">
        <v>405</v>
      </c>
      <c r="L115" s="16">
        <v>0.1</v>
      </c>
      <c r="M115" s="16">
        <v>0</v>
      </c>
      <c r="N115" s="16">
        <v>0.1</v>
      </c>
      <c r="O115" s="16">
        <v>1.3</v>
      </c>
      <c r="P115" s="17">
        <f t="shared" si="7"/>
        <v>39.000000000000007</v>
      </c>
      <c r="Q115" s="18">
        <v>10000</v>
      </c>
      <c r="R115" s="17">
        <f t="shared" si="10"/>
        <v>3.9000000000000008</v>
      </c>
    </row>
    <row r="116" spans="1:18" ht="33" customHeight="1" x14ac:dyDescent="0.25">
      <c r="A116" s="183">
        <v>113</v>
      </c>
      <c r="B116" s="15" t="s">
        <v>406</v>
      </c>
      <c r="C116" s="14" t="s">
        <v>126</v>
      </c>
      <c r="D116" s="14">
        <v>12</v>
      </c>
      <c r="E116" s="15" t="s">
        <v>407</v>
      </c>
      <c r="F116" s="15" t="s">
        <v>171</v>
      </c>
      <c r="G116" s="14">
        <v>10</v>
      </c>
      <c r="H116" s="14">
        <v>3</v>
      </c>
      <c r="I116" s="14">
        <v>3</v>
      </c>
      <c r="J116" s="19">
        <f t="shared" si="11"/>
        <v>26</v>
      </c>
      <c r="K116" s="15" t="s">
        <v>408</v>
      </c>
      <c r="L116" s="16">
        <v>0</v>
      </c>
      <c r="M116" s="16">
        <v>1</v>
      </c>
      <c r="N116" s="16">
        <v>1</v>
      </c>
      <c r="O116" s="16">
        <v>1</v>
      </c>
      <c r="P116" s="17">
        <f t="shared" si="7"/>
        <v>600</v>
      </c>
      <c r="Q116" s="18">
        <v>160000</v>
      </c>
      <c r="R116" s="160">
        <f t="shared" si="10"/>
        <v>3.75</v>
      </c>
    </row>
    <row r="117" spans="1:18" ht="33" customHeight="1" x14ac:dyDescent="0.25">
      <c r="A117" s="183">
        <v>114</v>
      </c>
      <c r="B117" s="15" t="s">
        <v>409</v>
      </c>
      <c r="C117" s="15" t="s">
        <v>169</v>
      </c>
      <c r="D117" s="15">
        <v>1</v>
      </c>
      <c r="E117" s="15" t="s">
        <v>410</v>
      </c>
      <c r="F117" s="15" t="s">
        <v>171</v>
      </c>
      <c r="G117" s="14">
        <v>0</v>
      </c>
      <c r="H117" s="14">
        <v>6</v>
      </c>
      <c r="I117" s="14">
        <v>1</v>
      </c>
      <c r="J117" s="19">
        <f t="shared" si="11"/>
        <v>7</v>
      </c>
      <c r="K117" s="126" t="s">
        <v>411</v>
      </c>
      <c r="L117" s="16">
        <v>0.5</v>
      </c>
      <c r="M117" s="16">
        <v>0.25</v>
      </c>
      <c r="N117" s="16">
        <v>0.25</v>
      </c>
      <c r="O117" s="16">
        <v>1</v>
      </c>
      <c r="P117" s="21">
        <f t="shared" si="7"/>
        <v>175</v>
      </c>
      <c r="Q117" s="18">
        <v>50000</v>
      </c>
      <c r="R117" s="17">
        <f t="shared" si="10"/>
        <v>3.5</v>
      </c>
    </row>
    <row r="118" spans="1:18" ht="33" customHeight="1" x14ac:dyDescent="0.25">
      <c r="A118" s="183">
        <v>115</v>
      </c>
      <c r="B118" s="15" t="s">
        <v>412</v>
      </c>
      <c r="C118" s="14" t="s">
        <v>126</v>
      </c>
      <c r="D118" s="14">
        <v>18</v>
      </c>
      <c r="E118" s="15" t="s">
        <v>413</v>
      </c>
      <c r="F118" s="15" t="s">
        <v>171</v>
      </c>
      <c r="G118" s="14">
        <v>10</v>
      </c>
      <c r="H118" s="14">
        <v>9</v>
      </c>
      <c r="I118" s="14">
        <v>1</v>
      </c>
      <c r="J118" s="19">
        <f t="shared" si="11"/>
        <v>30</v>
      </c>
      <c r="K118" s="15" t="s">
        <v>414</v>
      </c>
      <c r="L118" s="88">
        <v>0.8</v>
      </c>
      <c r="M118" s="88">
        <v>1</v>
      </c>
      <c r="N118" s="88">
        <v>0</v>
      </c>
      <c r="O118" s="88">
        <v>1.3</v>
      </c>
      <c r="P118" s="75">
        <f t="shared" si="7"/>
        <v>3250</v>
      </c>
      <c r="Q118" s="18">
        <v>1000000</v>
      </c>
      <c r="R118" s="75">
        <f t="shared" si="10"/>
        <v>3.25</v>
      </c>
    </row>
    <row r="119" spans="1:18" ht="33" customHeight="1" x14ac:dyDescent="0.25">
      <c r="A119" s="183">
        <v>116</v>
      </c>
      <c r="B119" s="15" t="s">
        <v>415</v>
      </c>
      <c r="C119" s="14" t="s">
        <v>126</v>
      </c>
      <c r="D119" s="14">
        <v>12</v>
      </c>
      <c r="E119" s="15" t="s">
        <v>342</v>
      </c>
      <c r="F119" s="15" t="s">
        <v>171</v>
      </c>
      <c r="G119" s="14">
        <v>0</v>
      </c>
      <c r="H119" s="14">
        <v>3</v>
      </c>
      <c r="I119" s="14">
        <v>1</v>
      </c>
      <c r="J119" s="19">
        <f t="shared" si="11"/>
        <v>4</v>
      </c>
      <c r="K119" s="15" t="s">
        <v>314</v>
      </c>
      <c r="L119" s="16">
        <v>0.5</v>
      </c>
      <c r="M119" s="16">
        <v>0.1</v>
      </c>
      <c r="N119" s="16">
        <v>0.1</v>
      </c>
      <c r="O119" s="16">
        <v>1.3</v>
      </c>
      <c r="P119" s="17">
        <f t="shared" si="7"/>
        <v>52</v>
      </c>
      <c r="Q119" s="18">
        <v>16000</v>
      </c>
      <c r="R119" s="17">
        <f t="shared" si="10"/>
        <v>3.25</v>
      </c>
    </row>
    <row r="120" spans="1:18" ht="33" customHeight="1" x14ac:dyDescent="0.25">
      <c r="A120" s="183">
        <v>117</v>
      </c>
      <c r="B120" s="15" t="s">
        <v>416</v>
      </c>
      <c r="C120" s="14"/>
      <c r="D120" s="14">
        <v>20</v>
      </c>
      <c r="E120" s="15" t="s">
        <v>417</v>
      </c>
      <c r="F120" s="15" t="s">
        <v>171</v>
      </c>
      <c r="G120" s="14">
        <v>4</v>
      </c>
      <c r="H120" s="14">
        <v>1</v>
      </c>
      <c r="I120" s="14">
        <v>6</v>
      </c>
      <c r="J120" s="19">
        <f>G120*2+H120+I120</f>
        <v>15</v>
      </c>
      <c r="K120" s="15" t="s">
        <v>418</v>
      </c>
      <c r="L120" s="16">
        <v>0.1</v>
      </c>
      <c r="M120" s="16">
        <v>0.1</v>
      </c>
      <c r="N120" s="16">
        <v>1</v>
      </c>
      <c r="O120" s="16">
        <v>1.3</v>
      </c>
      <c r="P120" s="78">
        <f t="shared" si="7"/>
        <v>897.00000000000011</v>
      </c>
      <c r="Q120" s="18">
        <v>300000</v>
      </c>
      <c r="R120" s="17">
        <f t="shared" si="10"/>
        <v>2.9900000000000007</v>
      </c>
    </row>
    <row r="121" spans="1:18" ht="33" customHeight="1" x14ac:dyDescent="0.25">
      <c r="A121" s="183">
        <v>118</v>
      </c>
      <c r="B121" s="15" t="s">
        <v>419</v>
      </c>
      <c r="C121" s="14" t="s">
        <v>169</v>
      </c>
      <c r="D121" s="14">
        <v>13</v>
      </c>
      <c r="E121" s="15" t="s">
        <v>420</v>
      </c>
      <c r="F121" s="15" t="s">
        <v>171</v>
      </c>
      <c r="G121" s="14">
        <v>0</v>
      </c>
      <c r="H121" s="14">
        <v>6</v>
      </c>
      <c r="I121" s="14">
        <v>0</v>
      </c>
      <c r="J121" s="19">
        <f>(G121*2)+H121+I121</f>
        <v>6</v>
      </c>
      <c r="K121" s="15" t="s">
        <v>411</v>
      </c>
      <c r="L121" s="16">
        <v>0.5</v>
      </c>
      <c r="M121" s="16">
        <v>0.25</v>
      </c>
      <c r="N121" s="16">
        <v>0.25</v>
      </c>
      <c r="O121" s="16">
        <v>1</v>
      </c>
      <c r="P121" s="78">
        <f t="shared" si="7"/>
        <v>150</v>
      </c>
      <c r="Q121" s="18">
        <v>60000</v>
      </c>
      <c r="R121" s="17">
        <f t="shared" si="10"/>
        <v>2.5</v>
      </c>
    </row>
    <row r="122" spans="1:18" ht="33" customHeight="1" x14ac:dyDescent="0.25">
      <c r="A122" s="183">
        <v>119</v>
      </c>
      <c r="B122" s="15" t="s">
        <v>421</v>
      </c>
      <c r="C122" s="14" t="s">
        <v>126</v>
      </c>
      <c r="D122" s="14">
        <v>15</v>
      </c>
      <c r="E122" s="15" t="s">
        <v>422</v>
      </c>
      <c r="F122" s="15" t="s">
        <v>171</v>
      </c>
      <c r="G122" s="14">
        <v>0</v>
      </c>
      <c r="H122" s="14">
        <v>3</v>
      </c>
      <c r="I122" s="14">
        <v>1</v>
      </c>
      <c r="J122" s="19">
        <f>(G122*2)+H122+I122</f>
        <v>4</v>
      </c>
      <c r="K122" s="15" t="s">
        <v>314</v>
      </c>
      <c r="L122" s="16">
        <v>0.75</v>
      </c>
      <c r="M122" s="16">
        <v>0.1</v>
      </c>
      <c r="N122" s="16">
        <v>0.1</v>
      </c>
      <c r="O122" s="16">
        <v>1</v>
      </c>
      <c r="P122" s="17">
        <f t="shared" si="7"/>
        <v>40</v>
      </c>
      <c r="Q122" s="18">
        <v>16000</v>
      </c>
      <c r="R122" s="17">
        <f t="shared" si="10"/>
        <v>2.5</v>
      </c>
    </row>
    <row r="123" spans="1:18" ht="33" customHeight="1" x14ac:dyDescent="0.25">
      <c r="A123" s="183">
        <v>120</v>
      </c>
      <c r="B123" s="15" t="s">
        <v>423</v>
      </c>
      <c r="C123" s="14"/>
      <c r="D123" s="14">
        <v>7</v>
      </c>
      <c r="E123" s="15" t="s">
        <v>424</v>
      </c>
      <c r="F123" s="15" t="s">
        <v>171</v>
      </c>
      <c r="G123" s="14">
        <v>0</v>
      </c>
      <c r="H123" s="14">
        <v>1</v>
      </c>
      <c r="I123" s="14">
        <v>1</v>
      </c>
      <c r="J123" s="19">
        <f>G123*2+H123+I123</f>
        <v>2</v>
      </c>
      <c r="K123" s="15" t="s">
        <v>320</v>
      </c>
      <c r="L123" s="16">
        <v>0.25</v>
      </c>
      <c r="M123" s="16">
        <v>0.1</v>
      </c>
      <c r="N123" s="16">
        <v>0.1</v>
      </c>
      <c r="O123" s="16">
        <v>1.1499999999999999</v>
      </c>
      <c r="P123" s="78">
        <f t="shared" si="7"/>
        <v>23</v>
      </c>
      <c r="Q123" s="18">
        <v>10000</v>
      </c>
      <c r="R123" s="17">
        <f t="shared" si="10"/>
        <v>2.2999999999999998</v>
      </c>
    </row>
    <row r="124" spans="1:18" ht="33" customHeight="1" x14ac:dyDescent="0.25">
      <c r="A124" s="183">
        <v>121</v>
      </c>
      <c r="B124" s="87" t="s">
        <v>425</v>
      </c>
      <c r="C124" s="82" t="s">
        <v>126</v>
      </c>
      <c r="D124" s="82">
        <v>11</v>
      </c>
      <c r="E124" s="87" t="s">
        <v>426</v>
      </c>
      <c r="F124" s="15" t="s">
        <v>171</v>
      </c>
      <c r="G124" s="82">
        <v>0</v>
      </c>
      <c r="H124" s="82">
        <v>9</v>
      </c>
      <c r="I124" s="82">
        <v>0</v>
      </c>
      <c r="J124" s="83">
        <f t="shared" ref="J124:J136" si="12">(G124*2)+H124+I124</f>
        <v>9</v>
      </c>
      <c r="K124" s="126" t="s">
        <v>427</v>
      </c>
      <c r="L124" s="188">
        <v>0.75</v>
      </c>
      <c r="M124" s="188">
        <v>0.1</v>
      </c>
      <c r="N124" s="188">
        <v>0.1</v>
      </c>
      <c r="O124" s="88">
        <v>1</v>
      </c>
      <c r="P124" s="160">
        <f t="shared" si="7"/>
        <v>90</v>
      </c>
      <c r="Q124" s="18">
        <v>40000</v>
      </c>
      <c r="R124" s="17">
        <f t="shared" si="10"/>
        <v>2.25</v>
      </c>
    </row>
    <row r="125" spans="1:18" ht="33" customHeight="1" x14ac:dyDescent="0.25">
      <c r="A125" s="183">
        <v>122</v>
      </c>
      <c r="B125" s="15" t="s">
        <v>428</v>
      </c>
      <c r="C125" s="14" t="s">
        <v>126</v>
      </c>
      <c r="D125" s="14">
        <v>11</v>
      </c>
      <c r="E125" s="15" t="s">
        <v>429</v>
      </c>
      <c r="F125" s="15" t="s">
        <v>171</v>
      </c>
      <c r="G125" s="14">
        <v>0</v>
      </c>
      <c r="H125" s="14">
        <v>3</v>
      </c>
      <c r="I125" s="14">
        <v>0</v>
      </c>
      <c r="J125" s="19">
        <f t="shared" si="12"/>
        <v>3</v>
      </c>
      <c r="K125" s="15" t="s">
        <v>73</v>
      </c>
      <c r="L125" s="16">
        <v>0.47</v>
      </c>
      <c r="M125" s="16">
        <v>0.51</v>
      </c>
      <c r="N125" s="16">
        <v>0.98</v>
      </c>
      <c r="O125" s="16">
        <v>1</v>
      </c>
      <c r="P125" s="78">
        <f t="shared" si="7"/>
        <v>153</v>
      </c>
      <c r="Q125" s="18">
        <v>80000</v>
      </c>
      <c r="R125" s="17">
        <f t="shared" si="10"/>
        <v>1.9124999999999999</v>
      </c>
    </row>
    <row r="126" spans="1:18" ht="33" customHeight="1" x14ac:dyDescent="0.25">
      <c r="A126" s="183">
        <v>123</v>
      </c>
      <c r="B126" s="15" t="s">
        <v>430</v>
      </c>
      <c r="C126" s="14" t="s">
        <v>126</v>
      </c>
      <c r="D126" s="14">
        <v>11</v>
      </c>
      <c r="E126" s="15" t="s">
        <v>431</v>
      </c>
      <c r="F126" s="15" t="s">
        <v>171</v>
      </c>
      <c r="G126" s="14">
        <v>0</v>
      </c>
      <c r="H126" s="14">
        <v>3</v>
      </c>
      <c r="I126" s="14">
        <v>0</v>
      </c>
      <c r="J126" s="19">
        <f t="shared" si="12"/>
        <v>3</v>
      </c>
      <c r="K126" s="15" t="s">
        <v>73</v>
      </c>
      <c r="L126" s="16">
        <v>0.47</v>
      </c>
      <c r="M126" s="16">
        <v>0.51</v>
      </c>
      <c r="N126" s="16">
        <v>0.98</v>
      </c>
      <c r="O126" s="16">
        <v>1</v>
      </c>
      <c r="P126" s="78">
        <f t="shared" si="7"/>
        <v>153</v>
      </c>
      <c r="Q126" s="18">
        <v>80000</v>
      </c>
      <c r="R126" s="17">
        <f t="shared" si="10"/>
        <v>1.9124999999999999</v>
      </c>
    </row>
    <row r="127" spans="1:18" ht="33" customHeight="1" x14ac:dyDescent="0.25">
      <c r="A127" s="183">
        <v>124</v>
      </c>
      <c r="B127" s="87" t="s">
        <v>432</v>
      </c>
      <c r="C127" s="82"/>
      <c r="D127" s="82">
        <v>17</v>
      </c>
      <c r="E127" s="87" t="s">
        <v>433</v>
      </c>
      <c r="F127" s="15" t="s">
        <v>171</v>
      </c>
      <c r="G127" s="82">
        <v>2</v>
      </c>
      <c r="H127" s="82">
        <v>6</v>
      </c>
      <c r="I127" s="82">
        <v>6</v>
      </c>
      <c r="J127" s="83">
        <f t="shared" si="12"/>
        <v>16</v>
      </c>
      <c r="K127" s="87" t="s">
        <v>434</v>
      </c>
      <c r="L127" s="84">
        <v>0.2</v>
      </c>
      <c r="M127" s="84">
        <v>0</v>
      </c>
      <c r="N127" s="84">
        <v>0</v>
      </c>
      <c r="O127" s="16">
        <v>1.1499999999999999</v>
      </c>
      <c r="P127" s="85">
        <f t="shared" si="7"/>
        <v>92</v>
      </c>
      <c r="Q127" s="86">
        <v>50000</v>
      </c>
      <c r="R127" s="17">
        <f t="shared" si="10"/>
        <v>1.84</v>
      </c>
    </row>
    <row r="128" spans="1:18" ht="33" customHeight="1" x14ac:dyDescent="0.25">
      <c r="A128" s="183">
        <v>125</v>
      </c>
      <c r="B128" s="15" t="s">
        <v>435</v>
      </c>
      <c r="C128" s="15" t="s">
        <v>126</v>
      </c>
      <c r="D128" s="15">
        <v>18</v>
      </c>
      <c r="E128" s="15" t="s">
        <v>436</v>
      </c>
      <c r="F128" s="15" t="s">
        <v>171</v>
      </c>
      <c r="G128" s="14">
        <v>0</v>
      </c>
      <c r="H128" s="14">
        <v>3</v>
      </c>
      <c r="I128" s="14">
        <v>1</v>
      </c>
      <c r="J128" s="19">
        <f t="shared" si="12"/>
        <v>4</v>
      </c>
      <c r="K128" s="15" t="s">
        <v>437</v>
      </c>
      <c r="L128" s="16">
        <v>0.75</v>
      </c>
      <c r="M128" s="16">
        <v>0.1</v>
      </c>
      <c r="N128" s="16">
        <v>0.1</v>
      </c>
      <c r="O128" s="16">
        <v>1.3</v>
      </c>
      <c r="P128" s="21">
        <f t="shared" si="7"/>
        <v>52</v>
      </c>
      <c r="Q128" s="18">
        <f>8000*4</f>
        <v>32000</v>
      </c>
      <c r="R128" s="17">
        <f t="shared" si="10"/>
        <v>1.625</v>
      </c>
    </row>
    <row r="129" spans="1:18" ht="33" customHeight="1" x14ac:dyDescent="0.25">
      <c r="A129" s="183">
        <v>126</v>
      </c>
      <c r="B129" s="15" t="s">
        <v>438</v>
      </c>
      <c r="C129" s="14" t="s">
        <v>126</v>
      </c>
      <c r="D129" s="14">
        <v>11</v>
      </c>
      <c r="E129" s="15" t="s">
        <v>431</v>
      </c>
      <c r="F129" s="15" t="s">
        <v>171</v>
      </c>
      <c r="G129" s="14">
        <v>0</v>
      </c>
      <c r="H129" s="14">
        <v>3</v>
      </c>
      <c r="I129" s="14">
        <v>1</v>
      </c>
      <c r="J129" s="19">
        <f t="shared" si="12"/>
        <v>4</v>
      </c>
      <c r="K129" s="15" t="s">
        <v>73</v>
      </c>
      <c r="L129" s="16">
        <v>0.8</v>
      </c>
      <c r="M129" s="16">
        <v>1</v>
      </c>
      <c r="N129" s="16">
        <v>0.1</v>
      </c>
      <c r="O129" s="16">
        <v>1</v>
      </c>
      <c r="P129" s="75">
        <f t="shared" si="7"/>
        <v>310</v>
      </c>
      <c r="Q129" s="18">
        <v>198000</v>
      </c>
      <c r="R129" s="17">
        <f t="shared" si="10"/>
        <v>1.5656565656565657</v>
      </c>
    </row>
    <row r="130" spans="1:18" ht="33" customHeight="1" x14ac:dyDescent="0.25">
      <c r="A130" s="183">
        <v>127</v>
      </c>
      <c r="B130" s="15" t="s">
        <v>439</v>
      </c>
      <c r="C130" s="14"/>
      <c r="D130" s="14">
        <v>16</v>
      </c>
      <c r="E130" s="15" t="s">
        <v>440</v>
      </c>
      <c r="F130" s="15" t="s">
        <v>171</v>
      </c>
      <c r="G130" s="14">
        <v>2</v>
      </c>
      <c r="H130" s="14">
        <v>6</v>
      </c>
      <c r="I130" s="14">
        <v>3</v>
      </c>
      <c r="J130" s="19">
        <f t="shared" si="12"/>
        <v>13</v>
      </c>
      <c r="K130" s="126" t="s">
        <v>73</v>
      </c>
      <c r="L130" s="16">
        <v>0.8</v>
      </c>
      <c r="M130" s="16">
        <v>1</v>
      </c>
      <c r="N130" s="16">
        <v>0.1</v>
      </c>
      <c r="O130" s="16">
        <v>1</v>
      </c>
      <c r="P130" s="21">
        <f t="shared" si="7"/>
        <v>950</v>
      </c>
      <c r="Q130" s="18">
        <v>630000</v>
      </c>
      <c r="R130" s="17">
        <f t="shared" si="10"/>
        <v>1.5079365079365081</v>
      </c>
    </row>
    <row r="131" spans="1:18" ht="33" customHeight="1" x14ac:dyDescent="0.25">
      <c r="A131" s="183">
        <v>128</v>
      </c>
      <c r="B131" s="15" t="s">
        <v>441</v>
      </c>
      <c r="C131" s="15" t="s">
        <v>126</v>
      </c>
      <c r="D131" s="15">
        <v>7</v>
      </c>
      <c r="E131" s="15" t="s">
        <v>158</v>
      </c>
      <c r="F131" s="15" t="s">
        <v>171</v>
      </c>
      <c r="G131" s="14">
        <v>0</v>
      </c>
      <c r="H131" s="14">
        <v>1</v>
      </c>
      <c r="I131" s="14">
        <v>1</v>
      </c>
      <c r="J131" s="19">
        <f t="shared" si="12"/>
        <v>2</v>
      </c>
      <c r="K131" s="15" t="s">
        <v>15</v>
      </c>
      <c r="L131" s="16">
        <v>0.5</v>
      </c>
      <c r="M131" s="16">
        <v>0.1</v>
      </c>
      <c r="N131" s="16">
        <v>0.1</v>
      </c>
      <c r="O131" s="16">
        <v>1.1499999999999999</v>
      </c>
      <c r="P131" s="21">
        <f t="shared" si="7"/>
        <v>23</v>
      </c>
      <c r="Q131" s="18">
        <v>16000</v>
      </c>
      <c r="R131" s="17">
        <f t="shared" si="10"/>
        <v>1.4375</v>
      </c>
    </row>
    <row r="132" spans="1:18" ht="33" customHeight="1" x14ac:dyDescent="0.25">
      <c r="A132" s="183">
        <v>129</v>
      </c>
      <c r="B132" s="15" t="s">
        <v>442</v>
      </c>
      <c r="C132" s="14" t="s">
        <v>126</v>
      </c>
      <c r="D132" s="14">
        <v>16</v>
      </c>
      <c r="E132" s="15" t="s">
        <v>443</v>
      </c>
      <c r="F132" s="15" t="s">
        <v>171</v>
      </c>
      <c r="G132" s="14">
        <v>0</v>
      </c>
      <c r="H132" s="14">
        <v>1</v>
      </c>
      <c r="I132" s="14">
        <v>1</v>
      </c>
      <c r="J132" s="19">
        <f t="shared" si="12"/>
        <v>2</v>
      </c>
      <c r="K132" s="15" t="s">
        <v>15</v>
      </c>
      <c r="L132" s="16">
        <v>0.5</v>
      </c>
      <c r="M132" s="16">
        <v>0.1</v>
      </c>
      <c r="N132" s="16">
        <v>0.1</v>
      </c>
      <c r="O132" s="16">
        <v>1.1499999999999999</v>
      </c>
      <c r="P132" s="21">
        <f t="shared" ref="P132:P195" si="13">(((G132*L132*2)+(H132*M132)+(I132*N132))*O132)*100</f>
        <v>23</v>
      </c>
      <c r="Q132" s="18">
        <v>16000</v>
      </c>
      <c r="R132" s="17">
        <f t="shared" ref="R132:R153" si="14">(P132/Q132)*1000</f>
        <v>1.4375</v>
      </c>
    </row>
    <row r="133" spans="1:18" ht="33" customHeight="1" x14ac:dyDescent="0.25">
      <c r="A133" s="183">
        <v>130</v>
      </c>
      <c r="B133" s="15" t="s">
        <v>444</v>
      </c>
      <c r="C133" s="15" t="s">
        <v>126</v>
      </c>
      <c r="D133" s="15">
        <v>20</v>
      </c>
      <c r="E133" s="15" t="s">
        <v>445</v>
      </c>
      <c r="F133" s="15" t="s">
        <v>171</v>
      </c>
      <c r="G133" s="14">
        <v>0</v>
      </c>
      <c r="H133" s="14">
        <v>1</v>
      </c>
      <c r="I133" s="14">
        <v>3</v>
      </c>
      <c r="J133" s="19">
        <f t="shared" si="12"/>
        <v>4</v>
      </c>
      <c r="K133" s="15" t="s">
        <v>446</v>
      </c>
      <c r="L133" s="16">
        <v>0.75</v>
      </c>
      <c r="M133" s="16">
        <v>0.1</v>
      </c>
      <c r="N133" s="16">
        <v>0.1</v>
      </c>
      <c r="O133" s="16">
        <v>1.3</v>
      </c>
      <c r="P133" s="21">
        <f t="shared" si="13"/>
        <v>52</v>
      </c>
      <c r="Q133" s="22">
        <f>8000*4+7000</f>
        <v>39000</v>
      </c>
      <c r="R133" s="17">
        <f t="shared" si="14"/>
        <v>1.3333333333333333</v>
      </c>
    </row>
    <row r="134" spans="1:18" ht="33" customHeight="1" x14ac:dyDescent="0.25">
      <c r="A134" s="183">
        <v>131</v>
      </c>
      <c r="B134" s="15" t="s">
        <v>447</v>
      </c>
      <c r="C134" s="15" t="s">
        <v>126</v>
      </c>
      <c r="D134" s="15">
        <v>7</v>
      </c>
      <c r="E134" s="15" t="s">
        <v>158</v>
      </c>
      <c r="F134" s="15" t="s">
        <v>171</v>
      </c>
      <c r="G134" s="14">
        <v>0</v>
      </c>
      <c r="H134" s="14">
        <v>3</v>
      </c>
      <c r="I134" s="14">
        <v>1</v>
      </c>
      <c r="J134" s="19">
        <f t="shared" si="12"/>
        <v>4</v>
      </c>
      <c r="K134" s="15" t="s">
        <v>15</v>
      </c>
      <c r="L134" s="16">
        <v>0.5</v>
      </c>
      <c r="M134" s="16">
        <v>0.1</v>
      </c>
      <c r="N134" s="16">
        <v>0.1</v>
      </c>
      <c r="O134" s="16">
        <v>1</v>
      </c>
      <c r="P134" s="78">
        <f t="shared" si="13"/>
        <v>40</v>
      </c>
      <c r="Q134" s="18">
        <v>32000</v>
      </c>
      <c r="R134" s="17">
        <f t="shared" si="14"/>
        <v>1.25</v>
      </c>
    </row>
    <row r="135" spans="1:18" ht="33" customHeight="1" x14ac:dyDescent="0.25">
      <c r="A135" s="183">
        <v>132</v>
      </c>
      <c r="B135" s="15" t="s">
        <v>448</v>
      </c>
      <c r="C135" s="15" t="s">
        <v>126</v>
      </c>
      <c r="D135" s="15">
        <v>1</v>
      </c>
      <c r="E135" s="15" t="s">
        <v>158</v>
      </c>
      <c r="F135" s="15" t="s">
        <v>171</v>
      </c>
      <c r="G135" s="14">
        <v>0</v>
      </c>
      <c r="H135" s="14">
        <v>1</v>
      </c>
      <c r="I135" s="14">
        <v>1</v>
      </c>
      <c r="J135" s="19">
        <f t="shared" si="12"/>
        <v>2</v>
      </c>
      <c r="K135" s="15" t="s">
        <v>15</v>
      </c>
      <c r="L135" s="16">
        <v>0.5</v>
      </c>
      <c r="M135" s="16">
        <v>0.1</v>
      </c>
      <c r="N135" s="16">
        <v>0.1</v>
      </c>
      <c r="O135" s="16">
        <v>1</v>
      </c>
      <c r="P135" s="21">
        <f t="shared" si="13"/>
        <v>20</v>
      </c>
      <c r="Q135" s="18">
        <v>16000</v>
      </c>
      <c r="R135" s="17">
        <f t="shared" si="14"/>
        <v>1.25</v>
      </c>
    </row>
    <row r="136" spans="1:18" ht="33" customHeight="1" x14ac:dyDescent="0.25">
      <c r="A136" s="183">
        <v>133</v>
      </c>
      <c r="B136" s="15" t="s">
        <v>449</v>
      </c>
      <c r="C136" s="15" t="s">
        <v>126</v>
      </c>
      <c r="D136" s="15">
        <v>1</v>
      </c>
      <c r="E136" s="15" t="s">
        <v>158</v>
      </c>
      <c r="F136" s="15" t="s">
        <v>171</v>
      </c>
      <c r="G136" s="14">
        <v>0</v>
      </c>
      <c r="H136" s="14">
        <v>1</v>
      </c>
      <c r="I136" s="14">
        <v>1</v>
      </c>
      <c r="J136" s="19">
        <f t="shared" si="12"/>
        <v>2</v>
      </c>
      <c r="K136" s="15" t="s">
        <v>15</v>
      </c>
      <c r="L136" s="16">
        <v>0.5</v>
      </c>
      <c r="M136" s="16">
        <v>0.1</v>
      </c>
      <c r="N136" s="16">
        <v>0.1</v>
      </c>
      <c r="O136" s="16">
        <v>1</v>
      </c>
      <c r="P136" s="21">
        <f t="shared" si="13"/>
        <v>20</v>
      </c>
      <c r="Q136" s="18">
        <v>16000</v>
      </c>
      <c r="R136" s="17">
        <f t="shared" si="14"/>
        <v>1.25</v>
      </c>
    </row>
    <row r="137" spans="1:18" ht="33" customHeight="1" x14ac:dyDescent="0.25">
      <c r="A137" s="183">
        <v>134</v>
      </c>
      <c r="B137" s="15" t="s">
        <v>450</v>
      </c>
      <c r="C137" s="14"/>
      <c r="D137" s="14">
        <v>7</v>
      </c>
      <c r="E137" s="15" t="s">
        <v>451</v>
      </c>
      <c r="F137" s="15" t="s">
        <v>171</v>
      </c>
      <c r="G137" s="14">
        <v>0</v>
      </c>
      <c r="H137" s="14">
        <v>1</v>
      </c>
      <c r="I137" s="14">
        <v>1</v>
      </c>
      <c r="J137" s="19">
        <f>G137*2+H137+I137</f>
        <v>2</v>
      </c>
      <c r="K137" s="15" t="s">
        <v>15</v>
      </c>
      <c r="L137" s="16">
        <v>0.5</v>
      </c>
      <c r="M137" s="16">
        <v>0.1</v>
      </c>
      <c r="N137" s="16">
        <v>0.1</v>
      </c>
      <c r="O137" s="16">
        <v>1</v>
      </c>
      <c r="P137" s="78">
        <f t="shared" si="13"/>
        <v>20</v>
      </c>
      <c r="Q137" s="18">
        <v>16000</v>
      </c>
      <c r="R137" s="17">
        <f t="shared" si="14"/>
        <v>1.25</v>
      </c>
    </row>
    <row r="138" spans="1:18" ht="33" customHeight="1" x14ac:dyDescent="0.25">
      <c r="A138" s="183">
        <v>135</v>
      </c>
      <c r="B138" s="15" t="s">
        <v>452</v>
      </c>
      <c r="C138" s="14" t="s">
        <v>126</v>
      </c>
      <c r="D138" s="14">
        <v>10</v>
      </c>
      <c r="E138" s="15" t="s">
        <v>342</v>
      </c>
      <c r="F138" s="15" t="s">
        <v>171</v>
      </c>
      <c r="G138" s="14">
        <v>0</v>
      </c>
      <c r="H138" s="14">
        <v>1</v>
      </c>
      <c r="I138" s="14">
        <v>1</v>
      </c>
      <c r="J138" s="19">
        <f>(G138*2)+H138+I138</f>
        <v>2</v>
      </c>
      <c r="K138" s="15" t="s">
        <v>453</v>
      </c>
      <c r="L138" s="16">
        <v>0.75</v>
      </c>
      <c r="M138" s="16">
        <v>0.1</v>
      </c>
      <c r="N138" s="16">
        <v>0.1</v>
      </c>
      <c r="O138" s="16">
        <v>1</v>
      </c>
      <c r="P138" s="17">
        <f t="shared" si="13"/>
        <v>20</v>
      </c>
      <c r="Q138" s="18">
        <v>16000</v>
      </c>
      <c r="R138" s="17">
        <f t="shared" si="14"/>
        <v>1.25</v>
      </c>
    </row>
    <row r="139" spans="1:18" ht="33" customHeight="1" x14ac:dyDescent="0.25">
      <c r="A139" s="183">
        <v>136</v>
      </c>
      <c r="B139" s="15" t="s">
        <v>454</v>
      </c>
      <c r="C139" s="14" t="s">
        <v>126</v>
      </c>
      <c r="D139" s="14">
        <v>16</v>
      </c>
      <c r="E139" s="15" t="s">
        <v>342</v>
      </c>
      <c r="F139" s="15" t="s">
        <v>171</v>
      </c>
      <c r="G139" s="14">
        <v>0</v>
      </c>
      <c r="H139" s="14">
        <v>1</v>
      </c>
      <c r="I139" s="14">
        <v>1</v>
      </c>
      <c r="J139" s="19">
        <f>(G139*2)+H139+I139</f>
        <v>2</v>
      </c>
      <c r="K139" s="15" t="s">
        <v>455</v>
      </c>
      <c r="L139" s="16">
        <v>0.75</v>
      </c>
      <c r="M139" s="16">
        <v>0.1</v>
      </c>
      <c r="N139" s="16">
        <v>0.1</v>
      </c>
      <c r="O139" s="16">
        <v>1</v>
      </c>
      <c r="P139" s="17">
        <f t="shared" si="13"/>
        <v>20</v>
      </c>
      <c r="Q139" s="18">
        <v>16000</v>
      </c>
      <c r="R139" s="17">
        <f t="shared" si="14"/>
        <v>1.25</v>
      </c>
    </row>
    <row r="140" spans="1:18" ht="33" customHeight="1" x14ac:dyDescent="0.25">
      <c r="A140" s="183">
        <v>137</v>
      </c>
      <c r="B140" s="15" t="s">
        <v>456</v>
      </c>
      <c r="C140" s="15" t="s">
        <v>126</v>
      </c>
      <c r="D140" s="15">
        <v>3</v>
      </c>
      <c r="E140" s="15" t="s">
        <v>457</v>
      </c>
      <c r="F140" s="15" t="s">
        <v>171</v>
      </c>
      <c r="G140" s="14">
        <v>0</v>
      </c>
      <c r="H140" s="14">
        <v>6</v>
      </c>
      <c r="I140" s="14">
        <v>1</v>
      </c>
      <c r="J140" s="19">
        <f>G140*2+H140+I140</f>
        <v>7</v>
      </c>
      <c r="K140" s="15" t="s">
        <v>73</v>
      </c>
      <c r="L140" s="16">
        <v>0.8</v>
      </c>
      <c r="M140" s="16">
        <v>1</v>
      </c>
      <c r="N140" s="16">
        <v>0.2</v>
      </c>
      <c r="O140" s="16">
        <v>1</v>
      </c>
      <c r="P140" s="21">
        <f t="shared" si="13"/>
        <v>620</v>
      </c>
      <c r="Q140" s="18">
        <v>520000</v>
      </c>
      <c r="R140" s="17">
        <f t="shared" si="14"/>
        <v>1.1923076923076923</v>
      </c>
    </row>
    <row r="141" spans="1:18" ht="33" customHeight="1" x14ac:dyDescent="0.25">
      <c r="A141" s="183">
        <v>138</v>
      </c>
      <c r="B141" s="15" t="s">
        <v>458</v>
      </c>
      <c r="C141" s="15" t="s">
        <v>126</v>
      </c>
      <c r="D141" s="15">
        <v>12</v>
      </c>
      <c r="E141" s="15" t="s">
        <v>158</v>
      </c>
      <c r="F141" s="15" t="s">
        <v>171</v>
      </c>
      <c r="G141" s="14">
        <v>0</v>
      </c>
      <c r="H141" s="14">
        <v>1</v>
      </c>
      <c r="I141" s="14">
        <v>1</v>
      </c>
      <c r="J141" s="19">
        <f>(G141*2)+H141+I141</f>
        <v>2</v>
      </c>
      <c r="K141" s="15" t="s">
        <v>459</v>
      </c>
      <c r="L141" s="16">
        <v>0.5</v>
      </c>
      <c r="M141" s="16">
        <v>0.1</v>
      </c>
      <c r="N141" s="16">
        <v>0.1</v>
      </c>
      <c r="O141" s="16">
        <v>1.3</v>
      </c>
      <c r="P141" s="85">
        <f t="shared" si="13"/>
        <v>26</v>
      </c>
      <c r="Q141" s="18">
        <v>24000</v>
      </c>
      <c r="R141" s="17">
        <f t="shared" si="14"/>
        <v>1.0833333333333333</v>
      </c>
    </row>
    <row r="142" spans="1:18" ht="33" customHeight="1" x14ac:dyDescent="0.25">
      <c r="A142" s="183">
        <v>139</v>
      </c>
      <c r="B142" s="15" t="s">
        <v>460</v>
      </c>
      <c r="C142" s="15" t="s">
        <v>126</v>
      </c>
      <c r="D142" s="15">
        <v>7</v>
      </c>
      <c r="E142" s="15" t="s">
        <v>158</v>
      </c>
      <c r="F142" s="15" t="s">
        <v>171</v>
      </c>
      <c r="G142" s="14">
        <v>0</v>
      </c>
      <c r="H142" s="14">
        <v>1</v>
      </c>
      <c r="I142" s="14">
        <v>1</v>
      </c>
      <c r="J142" s="19">
        <f>(G142*2)+H142+I142</f>
        <v>2</v>
      </c>
      <c r="K142" s="15" t="s">
        <v>15</v>
      </c>
      <c r="L142" s="16">
        <v>0.5</v>
      </c>
      <c r="M142" s="16">
        <v>0.1</v>
      </c>
      <c r="N142" s="16">
        <v>0.1</v>
      </c>
      <c r="O142" s="16">
        <v>1.1499999999999999</v>
      </c>
      <c r="P142" s="21">
        <f t="shared" si="13"/>
        <v>23</v>
      </c>
      <c r="Q142" s="18">
        <f>8000*3</f>
        <v>24000</v>
      </c>
      <c r="R142" s="17">
        <f t="shared" si="14"/>
        <v>0.95833333333333326</v>
      </c>
    </row>
    <row r="143" spans="1:18" ht="33" customHeight="1" x14ac:dyDescent="0.25">
      <c r="A143" s="183">
        <v>140</v>
      </c>
      <c r="B143" s="15" t="s">
        <v>461</v>
      </c>
      <c r="C143" s="14"/>
      <c r="D143" s="14">
        <v>7</v>
      </c>
      <c r="E143" s="15" t="s">
        <v>462</v>
      </c>
      <c r="F143" s="15" t="s">
        <v>171</v>
      </c>
      <c r="G143" s="14">
        <v>0</v>
      </c>
      <c r="H143" s="14">
        <v>1</v>
      </c>
      <c r="I143" s="14">
        <v>1</v>
      </c>
      <c r="J143" s="19">
        <f>G143*2+H143+I143</f>
        <v>2</v>
      </c>
      <c r="K143" s="15" t="s">
        <v>15</v>
      </c>
      <c r="L143" s="16">
        <v>0.5</v>
      </c>
      <c r="M143" s="16">
        <v>0.1</v>
      </c>
      <c r="N143" s="16">
        <v>0.1</v>
      </c>
      <c r="O143" s="16">
        <v>1.1499999999999999</v>
      </c>
      <c r="P143" s="78">
        <f t="shared" si="13"/>
        <v>23</v>
      </c>
      <c r="Q143" s="18">
        <v>24000</v>
      </c>
      <c r="R143" s="17">
        <f t="shared" si="14"/>
        <v>0.95833333333333326</v>
      </c>
    </row>
    <row r="144" spans="1:18" ht="33" customHeight="1" x14ac:dyDescent="0.25">
      <c r="A144" s="183">
        <v>141</v>
      </c>
      <c r="B144" s="15" t="s">
        <v>463</v>
      </c>
      <c r="C144" s="14"/>
      <c r="D144" s="14">
        <v>7</v>
      </c>
      <c r="E144" s="15" t="s">
        <v>424</v>
      </c>
      <c r="F144" s="15" t="s">
        <v>171</v>
      </c>
      <c r="G144" s="14">
        <v>0</v>
      </c>
      <c r="H144" s="14">
        <v>1</v>
      </c>
      <c r="I144" s="14">
        <v>1</v>
      </c>
      <c r="J144" s="19">
        <f>G144*2+H144+I144</f>
        <v>2</v>
      </c>
      <c r="K144" s="15" t="s">
        <v>15</v>
      </c>
      <c r="L144" s="16">
        <v>0.5</v>
      </c>
      <c r="M144" s="16">
        <v>0.1</v>
      </c>
      <c r="N144" s="16">
        <v>0.1</v>
      </c>
      <c r="O144" s="16">
        <v>1.1499999999999999</v>
      </c>
      <c r="P144" s="78">
        <f t="shared" si="13"/>
        <v>23</v>
      </c>
      <c r="Q144" s="18">
        <v>24000</v>
      </c>
      <c r="R144" s="17">
        <f t="shared" si="14"/>
        <v>0.95833333333333326</v>
      </c>
    </row>
    <row r="145" spans="1:18" ht="33" customHeight="1" x14ac:dyDescent="0.25">
      <c r="A145" s="183">
        <v>142</v>
      </c>
      <c r="B145" s="15" t="s">
        <v>464</v>
      </c>
      <c r="C145" s="14"/>
      <c r="D145" s="14">
        <v>7</v>
      </c>
      <c r="E145" s="15" t="s">
        <v>158</v>
      </c>
      <c r="F145" s="15" t="s">
        <v>171</v>
      </c>
      <c r="G145" s="14">
        <v>0</v>
      </c>
      <c r="H145" s="14">
        <v>1</v>
      </c>
      <c r="I145" s="14">
        <v>1</v>
      </c>
      <c r="J145" s="19">
        <f>G145*2+H145+I145</f>
        <v>2</v>
      </c>
      <c r="K145" s="15" t="s">
        <v>15</v>
      </c>
      <c r="L145" s="16">
        <v>0.5</v>
      </c>
      <c r="M145" s="16">
        <v>0.1</v>
      </c>
      <c r="N145" s="16">
        <v>0.1</v>
      </c>
      <c r="O145" s="16">
        <v>1.1499999999999999</v>
      </c>
      <c r="P145" s="78">
        <f t="shared" si="13"/>
        <v>23</v>
      </c>
      <c r="Q145" s="18">
        <v>24000</v>
      </c>
      <c r="R145" s="17">
        <f t="shared" si="14"/>
        <v>0.95833333333333326</v>
      </c>
    </row>
    <row r="146" spans="1:18" ht="33" customHeight="1" x14ac:dyDescent="0.25">
      <c r="A146" s="183">
        <v>143</v>
      </c>
      <c r="B146" s="25" t="s">
        <v>465</v>
      </c>
      <c r="C146" s="25" t="s">
        <v>126</v>
      </c>
      <c r="D146" s="25">
        <v>18</v>
      </c>
      <c r="E146" s="25" t="s">
        <v>466</v>
      </c>
      <c r="F146" s="15" t="s">
        <v>171</v>
      </c>
      <c r="G146" s="12">
        <v>0</v>
      </c>
      <c r="H146" s="12">
        <v>3</v>
      </c>
      <c r="I146" s="12">
        <v>1</v>
      </c>
      <c r="J146" s="26">
        <f>G146*2+H146+I146</f>
        <v>4</v>
      </c>
      <c r="K146" s="15" t="s">
        <v>73</v>
      </c>
      <c r="L146" s="27">
        <v>0.8</v>
      </c>
      <c r="M146" s="27">
        <v>1</v>
      </c>
      <c r="N146" s="27">
        <v>0.1</v>
      </c>
      <c r="O146" s="16">
        <v>1.3</v>
      </c>
      <c r="P146" s="78">
        <f t="shared" si="13"/>
        <v>403</v>
      </c>
      <c r="Q146" s="18">
        <v>430000</v>
      </c>
      <c r="R146" s="17">
        <f t="shared" si="14"/>
        <v>0.93720930232558142</v>
      </c>
    </row>
    <row r="147" spans="1:18" ht="33" customHeight="1" x14ac:dyDescent="0.25">
      <c r="A147" s="183">
        <v>144</v>
      </c>
      <c r="B147" s="15" t="s">
        <v>467</v>
      </c>
      <c r="C147" s="15" t="s">
        <v>126</v>
      </c>
      <c r="D147" s="15">
        <v>1</v>
      </c>
      <c r="E147" s="15" t="s">
        <v>158</v>
      </c>
      <c r="F147" s="15" t="s">
        <v>171</v>
      </c>
      <c r="G147" s="14">
        <v>0</v>
      </c>
      <c r="H147" s="14">
        <v>1</v>
      </c>
      <c r="I147" s="14">
        <v>1</v>
      </c>
      <c r="J147" s="19">
        <f>(G147*2)+H147+I147</f>
        <v>2</v>
      </c>
      <c r="K147" s="15" t="s">
        <v>15</v>
      </c>
      <c r="L147" s="16">
        <v>0.5</v>
      </c>
      <c r="M147" s="16">
        <v>0.1</v>
      </c>
      <c r="N147" s="16">
        <v>0.1</v>
      </c>
      <c r="O147" s="16">
        <v>1</v>
      </c>
      <c r="P147" s="21">
        <f t="shared" si="13"/>
        <v>20</v>
      </c>
      <c r="Q147" s="18">
        <v>24000</v>
      </c>
      <c r="R147" s="17">
        <f t="shared" si="14"/>
        <v>0.83333333333333337</v>
      </c>
    </row>
    <row r="148" spans="1:18" ht="33" customHeight="1" x14ac:dyDescent="0.25">
      <c r="A148" s="183">
        <v>145</v>
      </c>
      <c r="B148" s="15" t="s">
        <v>468</v>
      </c>
      <c r="C148" s="15" t="s">
        <v>126</v>
      </c>
      <c r="D148" s="15">
        <v>7</v>
      </c>
      <c r="E148" s="15" t="s">
        <v>469</v>
      </c>
      <c r="F148" s="15" t="s">
        <v>171</v>
      </c>
      <c r="G148" s="14">
        <v>0</v>
      </c>
      <c r="H148" s="14">
        <v>3</v>
      </c>
      <c r="I148" s="14">
        <v>3</v>
      </c>
      <c r="J148" s="19">
        <f>(G148*2)+H148+I148</f>
        <v>6</v>
      </c>
      <c r="K148" s="15" t="s">
        <v>470</v>
      </c>
      <c r="L148" s="16">
        <v>0.5</v>
      </c>
      <c r="M148" s="16">
        <v>0.1</v>
      </c>
      <c r="N148" s="16">
        <v>0</v>
      </c>
      <c r="O148" s="16">
        <v>1.1499999999999999</v>
      </c>
      <c r="P148" s="78">
        <f t="shared" si="13"/>
        <v>34.5</v>
      </c>
      <c r="Q148" s="18">
        <v>50000</v>
      </c>
      <c r="R148" s="17">
        <f t="shared" si="14"/>
        <v>0.69</v>
      </c>
    </row>
    <row r="149" spans="1:18" ht="33" customHeight="1" x14ac:dyDescent="0.25">
      <c r="A149" s="183">
        <v>146</v>
      </c>
      <c r="B149" s="15" t="s">
        <v>471</v>
      </c>
      <c r="C149" s="14" t="s">
        <v>126</v>
      </c>
      <c r="D149" s="14">
        <v>3</v>
      </c>
      <c r="E149" s="15" t="s">
        <v>472</v>
      </c>
      <c r="F149" s="15" t="s">
        <v>171</v>
      </c>
      <c r="G149" s="14">
        <v>0</v>
      </c>
      <c r="H149" s="14">
        <v>1</v>
      </c>
      <c r="I149" s="14">
        <v>1</v>
      </c>
      <c r="J149" s="19">
        <f>(G149*2)+H149+I149</f>
        <v>2</v>
      </c>
      <c r="K149" s="15" t="s">
        <v>427</v>
      </c>
      <c r="L149" s="186">
        <v>0.75</v>
      </c>
      <c r="M149" s="186">
        <v>0.1</v>
      </c>
      <c r="N149" s="186">
        <v>0.1</v>
      </c>
      <c r="O149" s="16">
        <v>1.3</v>
      </c>
      <c r="P149" s="85">
        <f t="shared" si="13"/>
        <v>26</v>
      </c>
      <c r="Q149" s="18">
        <v>40000</v>
      </c>
      <c r="R149" s="17">
        <f t="shared" si="14"/>
        <v>0.65</v>
      </c>
    </row>
    <row r="150" spans="1:18" ht="33" customHeight="1" x14ac:dyDescent="0.25">
      <c r="A150" s="183">
        <v>147</v>
      </c>
      <c r="B150" s="15" t="s">
        <v>473</v>
      </c>
      <c r="C150" s="15"/>
      <c r="D150" s="15">
        <v>20</v>
      </c>
      <c r="E150" s="15" t="s">
        <v>474</v>
      </c>
      <c r="F150" s="15" t="s">
        <v>171</v>
      </c>
      <c r="G150" s="14">
        <v>0</v>
      </c>
      <c r="H150" s="14">
        <v>1</v>
      </c>
      <c r="I150" s="14">
        <v>1</v>
      </c>
      <c r="J150" s="19">
        <f>(G150*2)+H150+I150</f>
        <v>2</v>
      </c>
      <c r="K150" s="15" t="s">
        <v>15</v>
      </c>
      <c r="L150" s="16">
        <v>0.75</v>
      </c>
      <c r="M150" s="16">
        <v>0.1</v>
      </c>
      <c r="N150" s="16">
        <v>0.1</v>
      </c>
      <c r="O150" s="16">
        <v>1</v>
      </c>
      <c r="P150" s="21">
        <f t="shared" si="13"/>
        <v>20</v>
      </c>
      <c r="Q150" s="18">
        <f>8000*4</f>
        <v>32000</v>
      </c>
      <c r="R150" s="17">
        <f t="shared" si="14"/>
        <v>0.625</v>
      </c>
    </row>
    <row r="151" spans="1:18" ht="33" customHeight="1" x14ac:dyDescent="0.25">
      <c r="A151" s="183">
        <v>148</v>
      </c>
      <c r="B151" s="15" t="s">
        <v>475</v>
      </c>
      <c r="C151" s="14" t="s">
        <v>126</v>
      </c>
      <c r="D151" s="14">
        <v>10</v>
      </c>
      <c r="E151" s="15" t="s">
        <v>152</v>
      </c>
      <c r="F151" s="15" t="s">
        <v>171</v>
      </c>
      <c r="G151" s="14">
        <v>8</v>
      </c>
      <c r="H151" s="14">
        <v>6</v>
      </c>
      <c r="I151" s="14">
        <v>1</v>
      </c>
      <c r="J151" s="19">
        <f>G151*2+H151+I151</f>
        <v>23</v>
      </c>
      <c r="K151" s="15" t="s">
        <v>476</v>
      </c>
      <c r="L151" s="14"/>
      <c r="M151" s="14"/>
      <c r="N151" s="14"/>
      <c r="O151" s="16">
        <v>1.3</v>
      </c>
      <c r="P151" s="85">
        <f t="shared" si="13"/>
        <v>0</v>
      </c>
      <c r="Q151" s="18">
        <v>0.1</v>
      </c>
      <c r="R151" s="17">
        <f t="shared" si="14"/>
        <v>0</v>
      </c>
    </row>
    <row r="152" spans="1:18" ht="33" customHeight="1" x14ac:dyDescent="0.25">
      <c r="A152" s="183">
        <v>149</v>
      </c>
      <c r="B152" s="15" t="s">
        <v>477</v>
      </c>
      <c r="C152" s="14"/>
      <c r="D152" s="14">
        <v>14</v>
      </c>
      <c r="E152" s="15" t="s">
        <v>478</v>
      </c>
      <c r="F152" s="15" t="s">
        <v>171</v>
      </c>
      <c r="G152" s="14">
        <v>0</v>
      </c>
      <c r="H152" s="14">
        <v>9</v>
      </c>
      <c r="I152" s="14">
        <v>9</v>
      </c>
      <c r="J152" s="19">
        <f>(G152*2)+H152+I152</f>
        <v>18</v>
      </c>
      <c r="K152" s="15"/>
      <c r="L152" s="16"/>
      <c r="M152" s="16"/>
      <c r="N152" s="16"/>
      <c r="O152" s="16">
        <v>1</v>
      </c>
      <c r="P152" s="17">
        <f t="shared" si="13"/>
        <v>0</v>
      </c>
      <c r="Q152" s="18">
        <v>0.1</v>
      </c>
      <c r="R152" s="17">
        <f t="shared" si="14"/>
        <v>0</v>
      </c>
    </row>
    <row r="153" spans="1:18" ht="33" customHeight="1" x14ac:dyDescent="0.25">
      <c r="A153" s="183">
        <v>150</v>
      </c>
      <c r="B153" s="15" t="s">
        <v>479</v>
      </c>
      <c r="C153" s="15"/>
      <c r="D153" s="15">
        <v>20</v>
      </c>
      <c r="E153" s="15" t="s">
        <v>480</v>
      </c>
      <c r="F153" s="15" t="s">
        <v>171</v>
      </c>
      <c r="G153" s="14">
        <v>4</v>
      </c>
      <c r="H153" s="14">
        <v>6</v>
      </c>
      <c r="I153" s="14">
        <v>3</v>
      </c>
      <c r="J153" s="19">
        <f>G153*2+H153+I153</f>
        <v>17</v>
      </c>
      <c r="K153" s="15"/>
      <c r="L153" s="16"/>
      <c r="M153" s="16"/>
      <c r="N153" s="16"/>
      <c r="O153" s="16">
        <v>1.3</v>
      </c>
      <c r="P153" s="21">
        <f t="shared" si="13"/>
        <v>0</v>
      </c>
      <c r="Q153" s="18">
        <v>0.1</v>
      </c>
      <c r="R153" s="17">
        <f t="shared" si="14"/>
        <v>0</v>
      </c>
    </row>
    <row r="154" spans="1:18" ht="33" customHeight="1" x14ac:dyDescent="0.25">
      <c r="A154" s="183">
        <v>151</v>
      </c>
      <c r="B154" s="15" t="s">
        <v>481</v>
      </c>
      <c r="C154" s="14" t="s">
        <v>126</v>
      </c>
      <c r="D154" s="14">
        <v>8</v>
      </c>
      <c r="E154" s="15" t="s">
        <v>482</v>
      </c>
      <c r="F154" s="15" t="s">
        <v>171</v>
      </c>
      <c r="G154" s="14">
        <v>2</v>
      </c>
      <c r="H154" s="14">
        <v>6</v>
      </c>
      <c r="I154" s="14">
        <v>6</v>
      </c>
      <c r="J154" s="19">
        <f>(G154*2)+H154+I154</f>
        <v>16</v>
      </c>
      <c r="K154" s="15" t="s">
        <v>483</v>
      </c>
      <c r="L154" s="16"/>
      <c r="M154" s="16"/>
      <c r="N154" s="16"/>
      <c r="O154" s="16">
        <v>1.1499999999999999</v>
      </c>
      <c r="P154" s="17">
        <f t="shared" si="13"/>
        <v>0</v>
      </c>
      <c r="Q154" s="18">
        <v>0.1</v>
      </c>
      <c r="R154" s="17">
        <v>0</v>
      </c>
    </row>
    <row r="155" spans="1:18" ht="33" customHeight="1" x14ac:dyDescent="0.25">
      <c r="A155" s="183">
        <v>152</v>
      </c>
      <c r="B155" s="15" t="s">
        <v>484</v>
      </c>
      <c r="C155" s="14"/>
      <c r="D155" s="14">
        <v>9</v>
      </c>
      <c r="E155" s="15" t="s">
        <v>485</v>
      </c>
      <c r="F155" s="15" t="s">
        <v>171</v>
      </c>
      <c r="G155" s="14">
        <v>2</v>
      </c>
      <c r="H155" s="14">
        <v>6</v>
      </c>
      <c r="I155" s="14">
        <v>6</v>
      </c>
      <c r="J155" s="19">
        <f>G155*2+H155+I155</f>
        <v>16</v>
      </c>
      <c r="K155" s="15"/>
      <c r="L155" s="14"/>
      <c r="M155" s="14"/>
      <c r="N155" s="14"/>
      <c r="O155" s="16">
        <v>1</v>
      </c>
      <c r="P155" s="78">
        <f t="shared" si="13"/>
        <v>0</v>
      </c>
      <c r="Q155" s="18">
        <v>0.1</v>
      </c>
      <c r="R155" s="17">
        <f t="shared" ref="R155:R195" si="15">(P155/Q155)*1000</f>
        <v>0</v>
      </c>
    </row>
    <row r="156" spans="1:18" ht="33" customHeight="1" x14ac:dyDescent="0.25">
      <c r="A156" s="183">
        <v>153</v>
      </c>
      <c r="B156" s="15" t="s">
        <v>486</v>
      </c>
      <c r="C156" s="14"/>
      <c r="D156" s="14">
        <v>13</v>
      </c>
      <c r="E156" s="15" t="s">
        <v>487</v>
      </c>
      <c r="F156" s="15" t="s">
        <v>171</v>
      </c>
      <c r="G156" s="14">
        <v>2</v>
      </c>
      <c r="H156" s="14">
        <v>6</v>
      </c>
      <c r="I156" s="14">
        <v>6</v>
      </c>
      <c r="J156" s="19">
        <f>(G156*2)+H156+I156</f>
        <v>16</v>
      </c>
      <c r="K156" s="15"/>
      <c r="L156" s="14"/>
      <c r="M156" s="14"/>
      <c r="N156" s="14"/>
      <c r="O156" s="14"/>
      <c r="P156" s="85">
        <f t="shared" si="13"/>
        <v>0</v>
      </c>
      <c r="Q156" s="18">
        <v>0.1</v>
      </c>
      <c r="R156" s="17">
        <f t="shared" si="15"/>
        <v>0</v>
      </c>
    </row>
    <row r="157" spans="1:18" ht="33" customHeight="1" x14ac:dyDescent="0.25">
      <c r="A157" s="183">
        <v>154</v>
      </c>
      <c r="B157" s="15" t="s">
        <v>488</v>
      </c>
      <c r="C157" s="15"/>
      <c r="D157" s="15" t="s">
        <v>489</v>
      </c>
      <c r="E157" s="15" t="s">
        <v>490</v>
      </c>
      <c r="F157" s="15" t="s">
        <v>171</v>
      </c>
      <c r="G157" s="14">
        <v>6</v>
      </c>
      <c r="H157" s="14">
        <v>1</v>
      </c>
      <c r="I157" s="14">
        <v>3</v>
      </c>
      <c r="J157" s="19">
        <f>G157*2+H157+I157</f>
        <v>16</v>
      </c>
      <c r="K157" s="15"/>
      <c r="L157" s="16"/>
      <c r="M157" s="16"/>
      <c r="N157" s="16"/>
      <c r="O157" s="16">
        <v>1.3</v>
      </c>
      <c r="P157" s="21">
        <f t="shared" si="13"/>
        <v>0</v>
      </c>
      <c r="Q157" s="18">
        <v>0.1</v>
      </c>
      <c r="R157" s="17">
        <f t="shared" si="15"/>
        <v>0</v>
      </c>
    </row>
    <row r="158" spans="1:18" ht="33" customHeight="1" x14ac:dyDescent="0.25">
      <c r="A158" s="183">
        <v>155</v>
      </c>
      <c r="B158" s="15" t="s">
        <v>491</v>
      </c>
      <c r="C158" s="14"/>
      <c r="D158" s="14">
        <v>3</v>
      </c>
      <c r="E158" s="15" t="s">
        <v>492</v>
      </c>
      <c r="F158" s="15" t="s">
        <v>171</v>
      </c>
      <c r="G158" s="14">
        <v>4</v>
      </c>
      <c r="H158" s="14">
        <v>6</v>
      </c>
      <c r="I158" s="14">
        <v>1</v>
      </c>
      <c r="J158" s="19">
        <f t="shared" ref="J158:J165" si="16">(G158*2)+H158+I158</f>
        <v>15</v>
      </c>
      <c r="K158" s="15"/>
      <c r="L158" s="14"/>
      <c r="M158" s="14"/>
      <c r="N158" s="14"/>
      <c r="O158" s="16">
        <v>1.1499999999999999</v>
      </c>
      <c r="P158" s="85">
        <f t="shared" si="13"/>
        <v>0</v>
      </c>
      <c r="Q158" s="18">
        <v>0.1</v>
      </c>
      <c r="R158" s="17">
        <f t="shared" si="15"/>
        <v>0</v>
      </c>
    </row>
    <row r="159" spans="1:18" ht="33" customHeight="1" x14ac:dyDescent="0.25">
      <c r="A159" s="183">
        <v>156</v>
      </c>
      <c r="B159" s="15" t="s">
        <v>493</v>
      </c>
      <c r="C159" s="14" t="s">
        <v>169</v>
      </c>
      <c r="D159" s="14">
        <v>5</v>
      </c>
      <c r="E159" s="15" t="s">
        <v>494</v>
      </c>
      <c r="F159" s="15" t="s">
        <v>171</v>
      </c>
      <c r="G159" s="14">
        <v>0</v>
      </c>
      <c r="H159" s="14">
        <v>6</v>
      </c>
      <c r="I159" s="14">
        <v>9</v>
      </c>
      <c r="J159" s="19">
        <f t="shared" si="16"/>
        <v>15</v>
      </c>
      <c r="K159" s="15"/>
      <c r="L159" s="16"/>
      <c r="M159" s="16"/>
      <c r="N159" s="16"/>
      <c r="O159" s="16">
        <v>1</v>
      </c>
      <c r="P159" s="78">
        <f t="shared" si="13"/>
        <v>0</v>
      </c>
      <c r="Q159" s="18">
        <v>0.1</v>
      </c>
      <c r="R159" s="17">
        <f t="shared" si="15"/>
        <v>0</v>
      </c>
    </row>
    <row r="160" spans="1:18" ht="33" customHeight="1" x14ac:dyDescent="0.25">
      <c r="A160" s="183">
        <v>157</v>
      </c>
      <c r="B160" s="15" t="s">
        <v>495</v>
      </c>
      <c r="C160" s="14" t="s">
        <v>126</v>
      </c>
      <c r="D160" s="14">
        <v>6</v>
      </c>
      <c r="E160" s="15" t="s">
        <v>496</v>
      </c>
      <c r="F160" s="15" t="s">
        <v>171</v>
      </c>
      <c r="G160" s="14">
        <v>0</v>
      </c>
      <c r="H160" s="14">
        <v>9</v>
      </c>
      <c r="I160" s="14">
        <v>6</v>
      </c>
      <c r="J160" s="19">
        <f t="shared" si="16"/>
        <v>15</v>
      </c>
      <c r="K160" s="15"/>
      <c r="L160" s="16"/>
      <c r="M160" s="16"/>
      <c r="N160" s="16"/>
      <c r="O160" s="16">
        <v>1</v>
      </c>
      <c r="P160" s="75">
        <f t="shared" si="13"/>
        <v>0</v>
      </c>
      <c r="Q160" s="18">
        <v>0.1</v>
      </c>
      <c r="R160" s="17">
        <f t="shared" si="15"/>
        <v>0</v>
      </c>
    </row>
    <row r="161" spans="1:18" ht="33" customHeight="1" x14ac:dyDescent="0.25">
      <c r="A161" s="183">
        <v>158</v>
      </c>
      <c r="B161" s="15" t="s">
        <v>497</v>
      </c>
      <c r="C161" s="14"/>
      <c r="D161" s="14">
        <v>10</v>
      </c>
      <c r="E161" s="15" t="s">
        <v>498</v>
      </c>
      <c r="F161" s="15" t="s">
        <v>171</v>
      </c>
      <c r="G161" s="14">
        <v>4</v>
      </c>
      <c r="H161" s="14">
        <v>6</v>
      </c>
      <c r="I161" s="14">
        <v>1</v>
      </c>
      <c r="J161" s="170">
        <f t="shared" si="16"/>
        <v>15</v>
      </c>
      <c r="K161" s="15"/>
      <c r="L161" s="14"/>
      <c r="M161" s="14"/>
      <c r="N161" s="14"/>
      <c r="O161" s="16">
        <v>1</v>
      </c>
      <c r="P161" s="85">
        <f t="shared" si="13"/>
        <v>0</v>
      </c>
      <c r="Q161" s="18">
        <v>0.1</v>
      </c>
      <c r="R161" s="17">
        <f t="shared" si="15"/>
        <v>0</v>
      </c>
    </row>
    <row r="162" spans="1:18" ht="33" customHeight="1" x14ac:dyDescent="0.25">
      <c r="A162" s="183">
        <v>159</v>
      </c>
      <c r="B162" s="15" t="s">
        <v>499</v>
      </c>
      <c r="C162" s="14"/>
      <c r="D162" s="14">
        <v>3</v>
      </c>
      <c r="E162" s="15" t="s">
        <v>500</v>
      </c>
      <c r="F162" s="15" t="s">
        <v>171</v>
      </c>
      <c r="G162" s="14">
        <v>2</v>
      </c>
      <c r="H162" s="14">
        <v>6</v>
      </c>
      <c r="I162" s="14">
        <v>4</v>
      </c>
      <c r="J162" s="19">
        <f t="shared" si="16"/>
        <v>14</v>
      </c>
      <c r="K162" s="15"/>
      <c r="L162" s="14"/>
      <c r="M162" s="14"/>
      <c r="N162" s="14"/>
      <c r="O162" s="16">
        <v>1.3</v>
      </c>
      <c r="P162" s="78">
        <f t="shared" si="13"/>
        <v>0</v>
      </c>
      <c r="Q162" s="18">
        <v>0.1</v>
      </c>
      <c r="R162" s="17">
        <f t="shared" si="15"/>
        <v>0</v>
      </c>
    </row>
    <row r="163" spans="1:18" ht="33" customHeight="1" x14ac:dyDescent="0.25">
      <c r="A163" s="183">
        <v>160</v>
      </c>
      <c r="B163" s="15" t="s">
        <v>501</v>
      </c>
      <c r="C163" s="14"/>
      <c r="D163" s="14">
        <v>10</v>
      </c>
      <c r="E163" s="15" t="s">
        <v>502</v>
      </c>
      <c r="F163" s="15" t="s">
        <v>171</v>
      </c>
      <c r="G163" s="14">
        <v>2</v>
      </c>
      <c r="H163" s="14">
        <v>9</v>
      </c>
      <c r="I163" s="14">
        <v>1</v>
      </c>
      <c r="J163" s="19">
        <f t="shared" si="16"/>
        <v>14</v>
      </c>
      <c r="K163" s="15"/>
      <c r="L163" s="14"/>
      <c r="M163" s="14"/>
      <c r="N163" s="14"/>
      <c r="O163" s="16">
        <v>1.3</v>
      </c>
      <c r="P163" s="85">
        <f t="shared" si="13"/>
        <v>0</v>
      </c>
      <c r="Q163" s="18">
        <v>0.1</v>
      </c>
      <c r="R163" s="17">
        <f t="shared" si="15"/>
        <v>0</v>
      </c>
    </row>
    <row r="164" spans="1:18" ht="33" customHeight="1" x14ac:dyDescent="0.25">
      <c r="A164" s="183">
        <v>161</v>
      </c>
      <c r="B164" s="15" t="s">
        <v>503</v>
      </c>
      <c r="C164" s="14"/>
      <c r="D164" s="14">
        <v>11</v>
      </c>
      <c r="E164" s="15" t="s">
        <v>504</v>
      </c>
      <c r="F164" s="15" t="s">
        <v>171</v>
      </c>
      <c r="G164" s="14">
        <v>2</v>
      </c>
      <c r="H164" s="14">
        <v>0</v>
      </c>
      <c r="I164" s="14">
        <v>9</v>
      </c>
      <c r="J164" s="19">
        <f t="shared" si="16"/>
        <v>13</v>
      </c>
      <c r="K164" s="15"/>
      <c r="L164" s="14"/>
      <c r="M164" s="14"/>
      <c r="N164" s="14"/>
      <c r="O164" s="16">
        <v>1</v>
      </c>
      <c r="P164" s="85">
        <f t="shared" si="13"/>
        <v>0</v>
      </c>
      <c r="Q164" s="18">
        <v>0.1</v>
      </c>
      <c r="R164" s="17">
        <f t="shared" si="15"/>
        <v>0</v>
      </c>
    </row>
    <row r="165" spans="1:18" ht="33" customHeight="1" x14ac:dyDescent="0.25">
      <c r="A165" s="183">
        <v>162</v>
      </c>
      <c r="B165" s="15" t="s">
        <v>505</v>
      </c>
      <c r="C165" s="15"/>
      <c r="D165" s="15">
        <v>18</v>
      </c>
      <c r="E165" s="15" t="s">
        <v>506</v>
      </c>
      <c r="F165" s="15" t="s">
        <v>171</v>
      </c>
      <c r="G165" s="14">
        <v>2</v>
      </c>
      <c r="H165" s="14">
        <v>6</v>
      </c>
      <c r="I165" s="14">
        <v>3</v>
      </c>
      <c r="J165" s="19">
        <f t="shared" si="16"/>
        <v>13</v>
      </c>
      <c r="K165" s="15" t="s">
        <v>507</v>
      </c>
      <c r="L165" s="16"/>
      <c r="M165" s="16"/>
      <c r="N165" s="16"/>
      <c r="O165" s="16">
        <v>1</v>
      </c>
      <c r="P165" s="21">
        <f t="shared" si="13"/>
        <v>0</v>
      </c>
      <c r="Q165" s="18">
        <v>300000</v>
      </c>
      <c r="R165" s="17">
        <f t="shared" si="15"/>
        <v>0</v>
      </c>
    </row>
    <row r="166" spans="1:18" ht="33" customHeight="1" x14ac:dyDescent="0.25">
      <c r="A166" s="183">
        <v>163</v>
      </c>
      <c r="B166" s="15" t="s">
        <v>508</v>
      </c>
      <c r="C166" s="15"/>
      <c r="D166" s="15" t="s">
        <v>509</v>
      </c>
      <c r="E166" s="15" t="s">
        <v>510</v>
      </c>
      <c r="F166" s="15" t="s">
        <v>171</v>
      </c>
      <c r="G166" s="14">
        <v>2</v>
      </c>
      <c r="H166" s="14">
        <v>0</v>
      </c>
      <c r="I166" s="14">
        <v>9</v>
      </c>
      <c r="J166" s="19">
        <f>G166*2+H166+I166</f>
        <v>13</v>
      </c>
      <c r="K166" s="15"/>
      <c r="L166" s="16"/>
      <c r="M166" s="16"/>
      <c r="N166" s="16"/>
      <c r="O166" s="16">
        <v>1</v>
      </c>
      <c r="P166" s="21">
        <f t="shared" si="13"/>
        <v>0</v>
      </c>
      <c r="Q166" s="18">
        <v>0.1</v>
      </c>
      <c r="R166" s="17">
        <f t="shared" si="15"/>
        <v>0</v>
      </c>
    </row>
    <row r="167" spans="1:18" ht="33" customHeight="1" x14ac:dyDescent="0.25">
      <c r="A167" s="183">
        <v>164</v>
      </c>
      <c r="B167" s="15" t="s">
        <v>511</v>
      </c>
      <c r="C167" s="15" t="s">
        <v>169</v>
      </c>
      <c r="D167" s="15">
        <v>5</v>
      </c>
      <c r="E167" s="15" t="s">
        <v>158</v>
      </c>
      <c r="F167" s="15" t="s">
        <v>171</v>
      </c>
      <c r="G167" s="14">
        <v>0</v>
      </c>
      <c r="H167" s="14">
        <v>6</v>
      </c>
      <c r="I167" s="14">
        <v>6</v>
      </c>
      <c r="J167" s="19">
        <f>(G167*2)+H167+I167</f>
        <v>12</v>
      </c>
      <c r="K167" s="15"/>
      <c r="L167" s="16"/>
      <c r="M167" s="16"/>
      <c r="N167" s="16"/>
      <c r="O167" s="16">
        <v>1.3</v>
      </c>
      <c r="P167" s="78">
        <f t="shared" si="13"/>
        <v>0</v>
      </c>
      <c r="Q167" s="18">
        <v>0.1</v>
      </c>
      <c r="R167" s="17">
        <f t="shared" si="15"/>
        <v>0</v>
      </c>
    </row>
    <row r="168" spans="1:18" ht="33" customHeight="1" x14ac:dyDescent="0.25">
      <c r="A168" s="183">
        <v>165</v>
      </c>
      <c r="B168" s="15" t="s">
        <v>512</v>
      </c>
      <c r="C168" s="15" t="s">
        <v>169</v>
      </c>
      <c r="D168" s="15">
        <v>5</v>
      </c>
      <c r="E168" s="15" t="s">
        <v>158</v>
      </c>
      <c r="F168" s="15" t="s">
        <v>171</v>
      </c>
      <c r="G168" s="14">
        <v>0</v>
      </c>
      <c r="H168" s="14">
        <v>6</v>
      </c>
      <c r="I168" s="14">
        <v>6</v>
      </c>
      <c r="J168" s="19">
        <f>(G168*2)+H168+I168</f>
        <v>12</v>
      </c>
      <c r="K168" s="15"/>
      <c r="L168" s="16"/>
      <c r="M168" s="16"/>
      <c r="N168" s="16"/>
      <c r="O168" s="16">
        <v>1.3</v>
      </c>
      <c r="P168" s="78">
        <f t="shared" si="13"/>
        <v>0</v>
      </c>
      <c r="Q168" s="18">
        <v>0.1</v>
      </c>
      <c r="R168" s="17">
        <f t="shared" si="15"/>
        <v>0</v>
      </c>
    </row>
    <row r="169" spans="1:18" ht="33" customHeight="1" x14ac:dyDescent="0.25">
      <c r="A169" s="183">
        <v>166</v>
      </c>
      <c r="B169" s="15" t="s">
        <v>513</v>
      </c>
      <c r="C169" s="14" t="s">
        <v>126</v>
      </c>
      <c r="D169" s="14">
        <v>5</v>
      </c>
      <c r="E169" s="15" t="s">
        <v>514</v>
      </c>
      <c r="F169" s="15" t="s">
        <v>171</v>
      </c>
      <c r="G169" s="14">
        <v>0</v>
      </c>
      <c r="H169" s="14">
        <v>6</v>
      </c>
      <c r="I169" s="14">
        <v>6</v>
      </c>
      <c r="J169" s="19">
        <f>(G169*2)+H169+I169</f>
        <v>12</v>
      </c>
      <c r="K169" s="15"/>
      <c r="L169" s="16"/>
      <c r="M169" s="16"/>
      <c r="N169" s="16"/>
      <c r="O169" s="16">
        <v>1</v>
      </c>
      <c r="P169" s="78">
        <f t="shared" si="13"/>
        <v>0</v>
      </c>
      <c r="Q169" s="18">
        <v>0.1</v>
      </c>
      <c r="R169" s="17">
        <f t="shared" si="15"/>
        <v>0</v>
      </c>
    </row>
    <row r="170" spans="1:18" ht="33" customHeight="1" x14ac:dyDescent="0.25">
      <c r="A170" s="183">
        <v>167</v>
      </c>
      <c r="B170" s="15" t="s">
        <v>515</v>
      </c>
      <c r="C170" s="14"/>
      <c r="D170" s="14">
        <v>6</v>
      </c>
      <c r="E170" s="15" t="s">
        <v>152</v>
      </c>
      <c r="F170" s="15" t="s">
        <v>171</v>
      </c>
      <c r="G170" s="14">
        <v>4</v>
      </c>
      <c r="H170" s="14">
        <v>1</v>
      </c>
      <c r="I170" s="14">
        <v>3</v>
      </c>
      <c r="J170" s="170">
        <f>(G170*2)+H170+I170</f>
        <v>12</v>
      </c>
      <c r="K170" s="15"/>
      <c r="L170" s="14"/>
      <c r="M170" s="14"/>
      <c r="N170" s="14"/>
      <c r="O170" s="16">
        <v>1</v>
      </c>
      <c r="P170" s="85">
        <f t="shared" si="13"/>
        <v>0</v>
      </c>
      <c r="Q170" s="18">
        <v>0.1</v>
      </c>
      <c r="R170" s="17">
        <f t="shared" si="15"/>
        <v>0</v>
      </c>
    </row>
    <row r="171" spans="1:18" ht="33" customHeight="1" x14ac:dyDescent="0.25">
      <c r="A171" s="183">
        <v>168</v>
      </c>
      <c r="B171" s="15" t="s">
        <v>516</v>
      </c>
      <c r="C171" s="14"/>
      <c r="D171" s="14">
        <v>7</v>
      </c>
      <c r="E171" s="15" t="s">
        <v>517</v>
      </c>
      <c r="F171" s="15" t="s">
        <v>171</v>
      </c>
      <c r="G171" s="14">
        <v>0</v>
      </c>
      <c r="H171" s="14">
        <v>6</v>
      </c>
      <c r="I171" s="14">
        <v>6</v>
      </c>
      <c r="J171" s="19">
        <f>G171*2+H171+I171</f>
        <v>12</v>
      </c>
      <c r="K171" s="15"/>
      <c r="L171" s="16"/>
      <c r="M171" s="16"/>
      <c r="N171" s="16"/>
      <c r="O171" s="16">
        <v>1.1499999999999999</v>
      </c>
      <c r="P171" s="78">
        <f t="shared" si="13"/>
        <v>0</v>
      </c>
      <c r="Q171" s="18">
        <v>0.1</v>
      </c>
      <c r="R171" s="17">
        <f t="shared" si="15"/>
        <v>0</v>
      </c>
    </row>
    <row r="172" spans="1:18" ht="33" customHeight="1" x14ac:dyDescent="0.25">
      <c r="A172" s="183">
        <v>169</v>
      </c>
      <c r="B172" s="87" t="s">
        <v>518</v>
      </c>
      <c r="C172" s="87" t="s">
        <v>169</v>
      </c>
      <c r="D172" s="87">
        <v>10</v>
      </c>
      <c r="E172" s="87" t="s">
        <v>519</v>
      </c>
      <c r="F172" s="15" t="s">
        <v>171</v>
      </c>
      <c r="G172" s="82">
        <v>0</v>
      </c>
      <c r="H172" s="82">
        <v>6</v>
      </c>
      <c r="I172" s="82">
        <v>6</v>
      </c>
      <c r="J172" s="83">
        <f>G172*2+H172+I172</f>
        <v>12</v>
      </c>
      <c r="K172" s="87"/>
      <c r="L172" s="84"/>
      <c r="M172" s="84"/>
      <c r="N172" s="84"/>
      <c r="O172" s="16">
        <v>1.1499999999999999</v>
      </c>
      <c r="P172" s="85">
        <f t="shared" si="13"/>
        <v>0</v>
      </c>
      <c r="Q172" s="86">
        <v>0.1</v>
      </c>
      <c r="R172" s="17">
        <f t="shared" si="15"/>
        <v>0</v>
      </c>
    </row>
    <row r="173" spans="1:18" ht="33" customHeight="1" x14ac:dyDescent="0.25">
      <c r="A173" s="183">
        <v>170</v>
      </c>
      <c r="B173" s="15" t="s">
        <v>520</v>
      </c>
      <c r="C173" s="15" t="s">
        <v>169</v>
      </c>
      <c r="D173" s="14">
        <v>10</v>
      </c>
      <c r="E173" s="15" t="s">
        <v>521</v>
      </c>
      <c r="F173" s="15" t="s">
        <v>171</v>
      </c>
      <c r="G173" s="14">
        <v>0</v>
      </c>
      <c r="H173" s="14">
        <v>6</v>
      </c>
      <c r="I173" s="14">
        <v>6</v>
      </c>
      <c r="J173" s="19">
        <f>(G173*2)+H173+I173</f>
        <v>12</v>
      </c>
      <c r="K173" s="15"/>
      <c r="L173" s="16"/>
      <c r="M173" s="16"/>
      <c r="N173" s="16"/>
      <c r="O173" s="16">
        <v>1.1499999999999999</v>
      </c>
      <c r="P173" s="78">
        <f t="shared" si="13"/>
        <v>0</v>
      </c>
      <c r="Q173" s="18">
        <v>0.1</v>
      </c>
      <c r="R173" s="17">
        <f t="shared" si="15"/>
        <v>0</v>
      </c>
    </row>
    <row r="174" spans="1:18" ht="33" customHeight="1" x14ac:dyDescent="0.25">
      <c r="A174" s="183">
        <v>171</v>
      </c>
      <c r="B174" s="15" t="s">
        <v>522</v>
      </c>
      <c r="C174" s="14" t="s">
        <v>126</v>
      </c>
      <c r="D174" s="14">
        <v>10</v>
      </c>
      <c r="E174" s="15" t="s">
        <v>523</v>
      </c>
      <c r="F174" s="15" t="s">
        <v>171</v>
      </c>
      <c r="G174" s="14">
        <v>0</v>
      </c>
      <c r="H174" s="14">
        <v>9</v>
      </c>
      <c r="I174" s="14">
        <v>3</v>
      </c>
      <c r="J174" s="19">
        <f>(G174*2)+H174+I174</f>
        <v>12</v>
      </c>
      <c r="K174" s="15"/>
      <c r="L174" s="16"/>
      <c r="M174" s="16"/>
      <c r="N174" s="16"/>
      <c r="O174" s="16">
        <v>1</v>
      </c>
      <c r="P174" s="21">
        <f t="shared" si="13"/>
        <v>0</v>
      </c>
      <c r="Q174" s="18">
        <v>0.1</v>
      </c>
      <c r="R174" s="17">
        <f t="shared" si="15"/>
        <v>0</v>
      </c>
    </row>
    <row r="175" spans="1:18" ht="33" customHeight="1" x14ac:dyDescent="0.25">
      <c r="A175" s="183">
        <v>172</v>
      </c>
      <c r="B175" s="15" t="s">
        <v>524</v>
      </c>
      <c r="C175" s="15" t="s">
        <v>126</v>
      </c>
      <c r="D175" s="15">
        <v>11</v>
      </c>
      <c r="E175" s="15" t="s">
        <v>525</v>
      </c>
      <c r="F175" s="15" t="s">
        <v>171</v>
      </c>
      <c r="G175" s="14">
        <v>0</v>
      </c>
      <c r="H175" s="14">
        <v>6</v>
      </c>
      <c r="I175" s="14">
        <v>6</v>
      </c>
      <c r="J175" s="19">
        <f>(G175*2)+H175+I175</f>
        <v>12</v>
      </c>
      <c r="K175" s="15"/>
      <c r="L175" s="16"/>
      <c r="M175" s="16"/>
      <c r="N175" s="16"/>
      <c r="O175" s="16">
        <v>1</v>
      </c>
      <c r="P175" s="78">
        <f t="shared" si="13"/>
        <v>0</v>
      </c>
      <c r="Q175" s="18">
        <v>0.1</v>
      </c>
      <c r="R175" s="17">
        <f t="shared" si="15"/>
        <v>0</v>
      </c>
    </row>
    <row r="176" spans="1:18" ht="33" customHeight="1" x14ac:dyDescent="0.25">
      <c r="A176" s="183">
        <v>173</v>
      </c>
      <c r="B176" s="15" t="s">
        <v>526</v>
      </c>
      <c r="C176" s="15" t="s">
        <v>169</v>
      </c>
      <c r="D176" s="15">
        <v>11</v>
      </c>
      <c r="E176" s="15" t="s">
        <v>527</v>
      </c>
      <c r="F176" s="15" t="s">
        <v>171</v>
      </c>
      <c r="G176" s="14">
        <v>0</v>
      </c>
      <c r="H176" s="14">
        <v>6</v>
      </c>
      <c r="I176" s="14">
        <v>6</v>
      </c>
      <c r="J176" s="19">
        <f>(G176*2)+H176+I176</f>
        <v>12</v>
      </c>
      <c r="K176" s="15"/>
      <c r="L176" s="16"/>
      <c r="M176" s="16"/>
      <c r="N176" s="16"/>
      <c r="O176" s="16">
        <v>1</v>
      </c>
      <c r="P176" s="21">
        <f t="shared" si="13"/>
        <v>0</v>
      </c>
      <c r="Q176" s="18">
        <v>0.1</v>
      </c>
      <c r="R176" s="17">
        <f t="shared" si="15"/>
        <v>0</v>
      </c>
    </row>
    <row r="177" spans="1:18" ht="33" customHeight="1" x14ac:dyDescent="0.25">
      <c r="A177" s="183">
        <v>174</v>
      </c>
      <c r="B177" s="15" t="s">
        <v>528</v>
      </c>
      <c r="C177" s="15"/>
      <c r="D177" s="15">
        <v>13</v>
      </c>
      <c r="E177" s="15" t="s">
        <v>529</v>
      </c>
      <c r="F177" s="15" t="s">
        <v>171</v>
      </c>
      <c r="G177" s="14">
        <v>0</v>
      </c>
      <c r="H177" s="14">
        <v>6</v>
      </c>
      <c r="I177" s="14">
        <v>6</v>
      </c>
      <c r="J177" s="19">
        <f>G177*2+H177+I177</f>
        <v>12</v>
      </c>
      <c r="K177" s="15"/>
      <c r="L177" s="16"/>
      <c r="M177" s="16"/>
      <c r="N177" s="16"/>
      <c r="O177" s="16">
        <v>1</v>
      </c>
      <c r="P177" s="21">
        <f t="shared" si="13"/>
        <v>0</v>
      </c>
      <c r="Q177" s="18">
        <v>0.1</v>
      </c>
      <c r="R177" s="17">
        <f t="shared" si="15"/>
        <v>0</v>
      </c>
    </row>
    <row r="178" spans="1:18" ht="33" customHeight="1" x14ac:dyDescent="0.25">
      <c r="A178" s="183">
        <v>175</v>
      </c>
      <c r="B178" s="15" t="s">
        <v>530</v>
      </c>
      <c r="C178" s="15"/>
      <c r="D178" s="14">
        <v>14</v>
      </c>
      <c r="E178" s="15" t="s">
        <v>531</v>
      </c>
      <c r="F178" s="15" t="s">
        <v>171</v>
      </c>
      <c r="G178" s="14">
        <v>0</v>
      </c>
      <c r="H178" s="14">
        <v>6</v>
      </c>
      <c r="I178" s="14">
        <v>6</v>
      </c>
      <c r="J178" s="19">
        <f>(G178*2)+H178+I178</f>
        <v>12</v>
      </c>
      <c r="K178" s="15"/>
      <c r="L178" s="16"/>
      <c r="M178" s="16"/>
      <c r="N178" s="16"/>
      <c r="O178" s="16">
        <v>1.3</v>
      </c>
      <c r="P178" s="78">
        <f t="shared" si="13"/>
        <v>0</v>
      </c>
      <c r="Q178" s="18">
        <v>0.1</v>
      </c>
      <c r="R178" s="17">
        <f t="shared" si="15"/>
        <v>0</v>
      </c>
    </row>
    <row r="179" spans="1:18" ht="33" customHeight="1" x14ac:dyDescent="0.25">
      <c r="A179" s="183">
        <v>176</v>
      </c>
      <c r="B179" s="15" t="s">
        <v>532</v>
      </c>
      <c r="C179" s="15"/>
      <c r="D179" s="15">
        <v>15</v>
      </c>
      <c r="E179" s="15" t="s">
        <v>533</v>
      </c>
      <c r="F179" s="15" t="s">
        <v>171</v>
      </c>
      <c r="G179" s="14">
        <v>0</v>
      </c>
      <c r="H179" s="14">
        <v>9</v>
      </c>
      <c r="I179" s="14">
        <v>3</v>
      </c>
      <c r="J179" s="19">
        <f>G179*2+H179+I179</f>
        <v>12</v>
      </c>
      <c r="K179" s="15"/>
      <c r="L179" s="16"/>
      <c r="M179" s="16"/>
      <c r="N179" s="16"/>
      <c r="O179" s="16">
        <v>1.3</v>
      </c>
      <c r="P179" s="21">
        <f t="shared" si="13"/>
        <v>0</v>
      </c>
      <c r="Q179" s="18">
        <v>0.1</v>
      </c>
      <c r="R179" s="17">
        <f t="shared" si="15"/>
        <v>0</v>
      </c>
    </row>
    <row r="180" spans="1:18" ht="33" customHeight="1" x14ac:dyDescent="0.25">
      <c r="A180" s="183">
        <v>177</v>
      </c>
      <c r="B180" s="15" t="s">
        <v>534</v>
      </c>
      <c r="C180" s="15"/>
      <c r="D180" s="15">
        <v>15</v>
      </c>
      <c r="E180" s="15" t="s">
        <v>535</v>
      </c>
      <c r="F180" s="15" t="s">
        <v>171</v>
      </c>
      <c r="G180" s="14">
        <v>0</v>
      </c>
      <c r="H180" s="14">
        <v>6</v>
      </c>
      <c r="I180" s="14">
        <v>6</v>
      </c>
      <c r="J180" s="19">
        <f>G180*2+H180+I180</f>
        <v>12</v>
      </c>
      <c r="K180" s="15"/>
      <c r="L180" s="16"/>
      <c r="M180" s="16"/>
      <c r="N180" s="16"/>
      <c r="O180" s="16">
        <v>1.1499999999999999</v>
      </c>
      <c r="P180" s="21">
        <f t="shared" si="13"/>
        <v>0</v>
      </c>
      <c r="Q180" s="18">
        <v>0.1</v>
      </c>
      <c r="R180" s="17">
        <f t="shared" si="15"/>
        <v>0</v>
      </c>
    </row>
    <row r="181" spans="1:18" ht="33" customHeight="1" x14ac:dyDescent="0.25">
      <c r="A181" s="183">
        <v>178</v>
      </c>
      <c r="B181" s="15" t="s">
        <v>536</v>
      </c>
      <c r="C181" s="14"/>
      <c r="D181" s="14">
        <v>15</v>
      </c>
      <c r="E181" s="15" t="s">
        <v>537</v>
      </c>
      <c r="F181" s="15" t="s">
        <v>171</v>
      </c>
      <c r="G181" s="14">
        <v>0</v>
      </c>
      <c r="H181" s="14">
        <v>6</v>
      </c>
      <c r="I181" s="14">
        <v>6</v>
      </c>
      <c r="J181" s="19">
        <f>(G181*2)+H181+I181</f>
        <v>12</v>
      </c>
      <c r="K181" s="15"/>
      <c r="L181" s="16"/>
      <c r="M181" s="16"/>
      <c r="N181" s="16"/>
      <c r="O181" s="16">
        <v>1</v>
      </c>
      <c r="P181" s="78">
        <f t="shared" si="13"/>
        <v>0</v>
      </c>
      <c r="Q181" s="18">
        <v>0.1</v>
      </c>
      <c r="R181" s="17">
        <f t="shared" si="15"/>
        <v>0</v>
      </c>
    </row>
    <row r="182" spans="1:18" ht="33" customHeight="1" x14ac:dyDescent="0.25">
      <c r="A182" s="183">
        <v>179</v>
      </c>
      <c r="B182" s="15" t="s">
        <v>538</v>
      </c>
      <c r="C182" s="14"/>
      <c r="D182" s="14">
        <v>15</v>
      </c>
      <c r="E182" s="15" t="s">
        <v>152</v>
      </c>
      <c r="F182" s="15" t="s">
        <v>171</v>
      </c>
      <c r="G182" s="14">
        <v>4</v>
      </c>
      <c r="H182" s="14">
        <v>3</v>
      </c>
      <c r="I182" s="14">
        <v>1</v>
      </c>
      <c r="J182" s="170">
        <f>(G182*2)+H182+I182</f>
        <v>12</v>
      </c>
      <c r="K182" s="15"/>
      <c r="L182" s="14"/>
      <c r="M182" s="14"/>
      <c r="N182" s="14"/>
      <c r="O182" s="16">
        <v>1.3</v>
      </c>
      <c r="P182" s="85">
        <f t="shared" si="13"/>
        <v>0</v>
      </c>
      <c r="Q182" s="18">
        <v>0.1</v>
      </c>
      <c r="R182" s="17">
        <f t="shared" si="15"/>
        <v>0</v>
      </c>
    </row>
    <row r="183" spans="1:18" ht="33" customHeight="1" x14ac:dyDescent="0.25">
      <c r="A183" s="183">
        <v>180</v>
      </c>
      <c r="B183" s="25" t="s">
        <v>539</v>
      </c>
      <c r="C183" s="25"/>
      <c r="D183" s="25">
        <v>16</v>
      </c>
      <c r="E183" s="25" t="s">
        <v>540</v>
      </c>
      <c r="F183" s="15" t="s">
        <v>171</v>
      </c>
      <c r="G183" s="25">
        <v>0</v>
      </c>
      <c r="H183" s="25">
        <v>6</v>
      </c>
      <c r="I183" s="25">
        <v>6</v>
      </c>
      <c r="J183" s="191">
        <f>(G183*2)+H183+I183</f>
        <v>12</v>
      </c>
      <c r="K183" s="25"/>
      <c r="L183" s="27"/>
      <c r="M183" s="27"/>
      <c r="N183" s="27"/>
      <c r="O183" s="16">
        <v>1</v>
      </c>
      <c r="P183" s="78">
        <f t="shared" si="13"/>
        <v>0</v>
      </c>
      <c r="Q183" s="18">
        <v>0.1</v>
      </c>
      <c r="R183" s="17">
        <f t="shared" si="15"/>
        <v>0</v>
      </c>
    </row>
    <row r="184" spans="1:18" ht="33" customHeight="1" x14ac:dyDescent="0.25">
      <c r="A184" s="183">
        <v>181</v>
      </c>
      <c r="B184" s="15" t="s">
        <v>541</v>
      </c>
      <c r="C184" s="15"/>
      <c r="D184" s="14">
        <v>17</v>
      </c>
      <c r="E184" s="15" t="s">
        <v>542</v>
      </c>
      <c r="F184" s="15" t="s">
        <v>171</v>
      </c>
      <c r="G184" s="14">
        <v>0</v>
      </c>
      <c r="H184" s="14">
        <v>6</v>
      </c>
      <c r="I184" s="14">
        <v>6</v>
      </c>
      <c r="J184" s="19">
        <f>(G184*2)+H184+I184</f>
        <v>12</v>
      </c>
      <c r="K184" s="15"/>
      <c r="L184" s="16"/>
      <c r="M184" s="16"/>
      <c r="N184" s="16"/>
      <c r="O184" s="16">
        <v>1</v>
      </c>
      <c r="P184" s="21">
        <f t="shared" si="13"/>
        <v>0</v>
      </c>
      <c r="Q184" s="18">
        <v>0.1</v>
      </c>
      <c r="R184" s="17">
        <f t="shared" si="15"/>
        <v>0</v>
      </c>
    </row>
    <row r="185" spans="1:18" ht="33" customHeight="1" x14ac:dyDescent="0.25">
      <c r="A185" s="183">
        <v>182</v>
      </c>
      <c r="B185" s="15" t="s">
        <v>543</v>
      </c>
      <c r="C185" s="14"/>
      <c r="D185" s="14">
        <v>17</v>
      </c>
      <c r="E185" s="15" t="s">
        <v>544</v>
      </c>
      <c r="F185" s="15" t="s">
        <v>171</v>
      </c>
      <c r="G185" s="14">
        <v>0</v>
      </c>
      <c r="H185" s="14">
        <v>6</v>
      </c>
      <c r="I185" s="14">
        <v>6</v>
      </c>
      <c r="J185" s="19">
        <f>(G185*2)+H185+I185</f>
        <v>12</v>
      </c>
      <c r="K185" s="15"/>
      <c r="L185" s="16"/>
      <c r="M185" s="16"/>
      <c r="N185" s="16"/>
      <c r="O185" s="16">
        <v>1</v>
      </c>
      <c r="P185" s="21">
        <f t="shared" si="13"/>
        <v>0</v>
      </c>
      <c r="Q185" s="18">
        <v>0.1</v>
      </c>
      <c r="R185" s="17">
        <f t="shared" si="15"/>
        <v>0</v>
      </c>
    </row>
    <row r="186" spans="1:18" ht="33" customHeight="1" x14ac:dyDescent="0.25">
      <c r="A186" s="183">
        <v>183</v>
      </c>
      <c r="B186" s="15" t="s">
        <v>545</v>
      </c>
      <c r="C186" s="15"/>
      <c r="D186" s="15" t="s">
        <v>546</v>
      </c>
      <c r="E186" s="15" t="s">
        <v>547</v>
      </c>
      <c r="F186" s="15" t="s">
        <v>171</v>
      </c>
      <c r="G186" s="14">
        <v>0</v>
      </c>
      <c r="H186" s="14">
        <v>6</v>
      </c>
      <c r="I186" s="14">
        <v>6</v>
      </c>
      <c r="J186" s="19">
        <f>G186*2+H186+I186</f>
        <v>12</v>
      </c>
      <c r="K186" s="15"/>
      <c r="L186" s="16"/>
      <c r="M186" s="16"/>
      <c r="N186" s="16"/>
      <c r="O186" s="16">
        <v>1</v>
      </c>
      <c r="P186" s="21">
        <f t="shared" si="13"/>
        <v>0</v>
      </c>
      <c r="Q186" s="18">
        <v>0.1</v>
      </c>
      <c r="R186" s="17">
        <f t="shared" si="15"/>
        <v>0</v>
      </c>
    </row>
    <row r="187" spans="1:18" ht="33" customHeight="1" x14ac:dyDescent="0.25">
      <c r="A187" s="183">
        <v>184</v>
      </c>
      <c r="B187" s="15" t="s">
        <v>548</v>
      </c>
      <c r="C187" s="14"/>
      <c r="D187" s="14" t="s">
        <v>216</v>
      </c>
      <c r="E187" s="15" t="s">
        <v>549</v>
      </c>
      <c r="F187" s="15" t="s">
        <v>171</v>
      </c>
      <c r="G187" s="14">
        <v>0</v>
      </c>
      <c r="H187" s="14">
        <v>6</v>
      </c>
      <c r="I187" s="14">
        <v>6</v>
      </c>
      <c r="J187" s="19">
        <f>(G187*2)+H187+I187</f>
        <v>12</v>
      </c>
      <c r="K187" s="15"/>
      <c r="L187" s="14"/>
      <c r="M187" s="14"/>
      <c r="N187" s="14"/>
      <c r="O187" s="14"/>
      <c r="P187" s="85">
        <f t="shared" si="13"/>
        <v>0</v>
      </c>
      <c r="Q187" s="18">
        <v>0.1</v>
      </c>
      <c r="R187" s="17">
        <f t="shared" si="15"/>
        <v>0</v>
      </c>
    </row>
    <row r="188" spans="1:18" ht="33" customHeight="1" x14ac:dyDescent="0.25">
      <c r="A188" s="183">
        <v>185</v>
      </c>
      <c r="B188" s="15" t="s">
        <v>550</v>
      </c>
      <c r="C188" s="14"/>
      <c r="D188" s="14">
        <v>6</v>
      </c>
      <c r="E188" s="15" t="s">
        <v>551</v>
      </c>
      <c r="F188" s="15" t="s">
        <v>171</v>
      </c>
      <c r="G188" s="14">
        <v>2</v>
      </c>
      <c r="H188" s="14">
        <v>6</v>
      </c>
      <c r="I188" s="14">
        <v>1</v>
      </c>
      <c r="J188" s="19">
        <f>(G188*2)+H188+I188</f>
        <v>11</v>
      </c>
      <c r="K188" s="15"/>
      <c r="L188" s="14"/>
      <c r="M188" s="14"/>
      <c r="N188" s="14"/>
      <c r="O188" s="16">
        <v>1</v>
      </c>
      <c r="P188" s="78">
        <f t="shared" si="13"/>
        <v>0</v>
      </c>
      <c r="Q188" s="18">
        <v>0.1</v>
      </c>
      <c r="R188" s="17">
        <f t="shared" si="15"/>
        <v>0</v>
      </c>
    </row>
    <row r="189" spans="1:18" ht="33" customHeight="1" x14ac:dyDescent="0.25">
      <c r="A189" s="183">
        <v>186</v>
      </c>
      <c r="B189" s="87" t="s">
        <v>552</v>
      </c>
      <c r="C189" s="87"/>
      <c r="D189" s="87">
        <v>17</v>
      </c>
      <c r="E189" s="87" t="s">
        <v>76</v>
      </c>
      <c r="F189" s="15" t="s">
        <v>171</v>
      </c>
      <c r="G189" s="82">
        <v>2</v>
      </c>
      <c r="H189" s="82">
        <v>1</v>
      </c>
      <c r="I189" s="82">
        <v>6</v>
      </c>
      <c r="J189" s="83">
        <f>(G189*2)+H189+I189</f>
        <v>11</v>
      </c>
      <c r="K189" s="87"/>
      <c r="L189" s="84"/>
      <c r="M189" s="84"/>
      <c r="N189" s="84"/>
      <c r="O189" s="16">
        <v>1</v>
      </c>
      <c r="P189" s="85">
        <f t="shared" si="13"/>
        <v>0</v>
      </c>
      <c r="Q189" s="18">
        <v>0.1</v>
      </c>
      <c r="R189" s="17">
        <f t="shared" si="15"/>
        <v>0</v>
      </c>
    </row>
    <row r="190" spans="1:18" ht="33" customHeight="1" x14ac:dyDescent="0.25">
      <c r="A190" s="183">
        <v>187</v>
      </c>
      <c r="B190" s="15" t="s">
        <v>553</v>
      </c>
      <c r="C190" s="14"/>
      <c r="D190" s="14">
        <v>20</v>
      </c>
      <c r="E190" s="15" t="s">
        <v>554</v>
      </c>
      <c r="F190" s="15" t="s">
        <v>171</v>
      </c>
      <c r="G190" s="14">
        <v>2</v>
      </c>
      <c r="H190" s="14">
        <v>1</v>
      </c>
      <c r="I190" s="14">
        <v>6</v>
      </c>
      <c r="J190" s="19">
        <f>G190*2+H190+I190</f>
        <v>11</v>
      </c>
      <c r="K190" s="15"/>
      <c r="L190" s="14"/>
      <c r="M190" s="14"/>
      <c r="N190" s="14"/>
      <c r="O190" s="16">
        <v>1.3</v>
      </c>
      <c r="P190" s="78">
        <f t="shared" si="13"/>
        <v>0</v>
      </c>
      <c r="Q190" s="18">
        <v>0.1</v>
      </c>
      <c r="R190" s="17">
        <f t="shared" si="15"/>
        <v>0</v>
      </c>
    </row>
    <row r="191" spans="1:18" ht="33" customHeight="1" x14ac:dyDescent="0.25">
      <c r="A191" s="183">
        <v>188</v>
      </c>
      <c r="B191" s="87" t="s">
        <v>555</v>
      </c>
      <c r="C191" s="82"/>
      <c r="D191" s="82" t="s">
        <v>556</v>
      </c>
      <c r="E191" s="87" t="s">
        <v>257</v>
      </c>
      <c r="F191" s="15" t="s">
        <v>171</v>
      </c>
      <c r="G191" s="82">
        <v>2</v>
      </c>
      <c r="H191" s="82">
        <v>1</v>
      </c>
      <c r="I191" s="82">
        <v>6</v>
      </c>
      <c r="J191" s="83">
        <f t="shared" ref="J191:J218" si="17">(G191*2)+H191+I191</f>
        <v>11</v>
      </c>
      <c r="K191" s="87" t="s">
        <v>557</v>
      </c>
      <c r="L191" s="84"/>
      <c r="M191" s="84"/>
      <c r="N191" s="84"/>
      <c r="O191" s="84">
        <v>1.1499999999999999</v>
      </c>
      <c r="P191" s="85">
        <f t="shared" si="13"/>
        <v>0</v>
      </c>
      <c r="Q191" s="86">
        <v>0.1</v>
      </c>
      <c r="R191" s="17">
        <f t="shared" si="15"/>
        <v>0</v>
      </c>
    </row>
    <row r="192" spans="1:18" ht="33" customHeight="1" x14ac:dyDescent="0.25">
      <c r="A192" s="183">
        <v>189</v>
      </c>
      <c r="B192" s="15" t="s">
        <v>558</v>
      </c>
      <c r="C192" s="14" t="s">
        <v>126</v>
      </c>
      <c r="D192" s="14">
        <v>3</v>
      </c>
      <c r="E192" s="15" t="s">
        <v>127</v>
      </c>
      <c r="F192" s="15" t="s">
        <v>171</v>
      </c>
      <c r="G192" s="14">
        <v>4</v>
      </c>
      <c r="H192" s="14">
        <v>1</v>
      </c>
      <c r="I192" s="14">
        <v>1</v>
      </c>
      <c r="J192" s="19">
        <f t="shared" si="17"/>
        <v>10</v>
      </c>
      <c r="K192" s="15" t="s">
        <v>15</v>
      </c>
      <c r="L192" s="14"/>
      <c r="M192" s="14"/>
      <c r="N192" s="14"/>
      <c r="O192" s="16">
        <v>1</v>
      </c>
      <c r="P192" s="85">
        <f t="shared" si="13"/>
        <v>0</v>
      </c>
      <c r="Q192" s="18">
        <v>0.1</v>
      </c>
      <c r="R192" s="17">
        <f t="shared" si="15"/>
        <v>0</v>
      </c>
    </row>
    <row r="193" spans="1:18" ht="33" customHeight="1" x14ac:dyDescent="0.25">
      <c r="A193" s="183">
        <v>190</v>
      </c>
      <c r="B193" s="15" t="s">
        <v>559</v>
      </c>
      <c r="C193" s="14"/>
      <c r="D193" s="14">
        <v>9</v>
      </c>
      <c r="E193" s="15" t="s">
        <v>560</v>
      </c>
      <c r="F193" s="15" t="s">
        <v>171</v>
      </c>
      <c r="G193" s="14">
        <v>4</v>
      </c>
      <c r="H193" s="14">
        <v>1</v>
      </c>
      <c r="I193" s="14">
        <v>1</v>
      </c>
      <c r="J193" s="19">
        <f t="shared" si="17"/>
        <v>10</v>
      </c>
      <c r="K193" s="15"/>
      <c r="L193" s="14"/>
      <c r="M193" s="14"/>
      <c r="N193" s="14"/>
      <c r="O193" s="84">
        <v>1.1499999999999999</v>
      </c>
      <c r="P193" s="85">
        <f t="shared" si="13"/>
        <v>0</v>
      </c>
      <c r="Q193" s="18">
        <v>0.1</v>
      </c>
      <c r="R193" s="17">
        <f t="shared" si="15"/>
        <v>0</v>
      </c>
    </row>
    <row r="194" spans="1:18" ht="33" customHeight="1" x14ac:dyDescent="0.25">
      <c r="A194" s="183">
        <v>191</v>
      </c>
      <c r="B194" s="15" t="s">
        <v>561</v>
      </c>
      <c r="C194" s="14"/>
      <c r="D194" s="14">
        <v>9</v>
      </c>
      <c r="E194" s="15" t="s">
        <v>562</v>
      </c>
      <c r="F194" s="15" t="s">
        <v>171</v>
      </c>
      <c r="G194" s="14">
        <v>2</v>
      </c>
      <c r="H194" s="14">
        <v>3</v>
      </c>
      <c r="I194" s="14">
        <v>3</v>
      </c>
      <c r="J194" s="19">
        <f t="shared" si="17"/>
        <v>10</v>
      </c>
      <c r="K194" s="15"/>
      <c r="L194" s="14"/>
      <c r="M194" s="14"/>
      <c r="N194" s="14"/>
      <c r="O194" s="16">
        <v>1</v>
      </c>
      <c r="P194" s="85">
        <f t="shared" si="13"/>
        <v>0</v>
      </c>
      <c r="Q194" s="18">
        <v>0.1</v>
      </c>
      <c r="R194" s="17">
        <f t="shared" si="15"/>
        <v>0</v>
      </c>
    </row>
    <row r="195" spans="1:18" ht="33" customHeight="1" x14ac:dyDescent="0.25">
      <c r="A195" s="183">
        <v>192</v>
      </c>
      <c r="B195" s="15" t="s">
        <v>563</v>
      </c>
      <c r="C195" s="14" t="s">
        <v>169</v>
      </c>
      <c r="D195" s="14">
        <v>11</v>
      </c>
      <c r="E195" s="15" t="s">
        <v>564</v>
      </c>
      <c r="F195" s="15" t="s">
        <v>171</v>
      </c>
      <c r="G195" s="14">
        <v>4</v>
      </c>
      <c r="H195" s="14">
        <v>1</v>
      </c>
      <c r="I195" s="14">
        <v>1</v>
      </c>
      <c r="J195" s="19">
        <f t="shared" si="17"/>
        <v>10</v>
      </c>
      <c r="K195" s="15" t="s">
        <v>565</v>
      </c>
      <c r="L195" s="14"/>
      <c r="M195" s="14"/>
      <c r="N195" s="14"/>
      <c r="O195" s="16">
        <v>1.3</v>
      </c>
      <c r="P195" s="85">
        <f t="shared" si="13"/>
        <v>0</v>
      </c>
      <c r="Q195" s="18">
        <v>0.1</v>
      </c>
      <c r="R195" s="17">
        <f t="shared" si="15"/>
        <v>0</v>
      </c>
    </row>
    <row r="196" spans="1:18" ht="33" customHeight="1" x14ac:dyDescent="0.25">
      <c r="A196" s="183">
        <v>193</v>
      </c>
      <c r="B196" s="15" t="s">
        <v>566</v>
      </c>
      <c r="C196" s="15" t="s">
        <v>169</v>
      </c>
      <c r="D196" s="14">
        <v>11</v>
      </c>
      <c r="E196" s="15" t="s">
        <v>567</v>
      </c>
      <c r="F196" s="15" t="s">
        <v>171</v>
      </c>
      <c r="G196" s="14">
        <v>2</v>
      </c>
      <c r="H196" s="14">
        <v>3</v>
      </c>
      <c r="I196" s="14">
        <v>3</v>
      </c>
      <c r="J196" s="19">
        <f t="shared" si="17"/>
        <v>10</v>
      </c>
      <c r="K196" s="15" t="s">
        <v>568</v>
      </c>
      <c r="L196" s="16"/>
      <c r="M196" s="16"/>
      <c r="N196" s="16"/>
      <c r="O196" s="16">
        <v>1</v>
      </c>
      <c r="P196" s="17">
        <f t="shared" ref="P196:P259" si="18">(((G196*L196*2)+(H196*M196)+(I196*N196))*O196)*100</f>
        <v>0</v>
      </c>
      <c r="Q196" s="18">
        <v>0.1</v>
      </c>
      <c r="R196" s="17">
        <v>0</v>
      </c>
    </row>
    <row r="197" spans="1:18" ht="33" customHeight="1" x14ac:dyDescent="0.25">
      <c r="A197" s="183">
        <v>194</v>
      </c>
      <c r="B197" s="15" t="s">
        <v>569</v>
      </c>
      <c r="C197" s="15" t="s">
        <v>126</v>
      </c>
      <c r="D197" s="15">
        <v>11</v>
      </c>
      <c r="E197" s="15" t="s">
        <v>570</v>
      </c>
      <c r="F197" s="15" t="s">
        <v>171</v>
      </c>
      <c r="G197" s="14">
        <v>0</v>
      </c>
      <c r="H197" s="14">
        <v>9</v>
      </c>
      <c r="I197" s="14">
        <v>1</v>
      </c>
      <c r="J197" s="19">
        <f t="shared" si="17"/>
        <v>10</v>
      </c>
      <c r="K197" s="15"/>
      <c r="L197" s="16"/>
      <c r="M197" s="16"/>
      <c r="N197" s="16"/>
      <c r="O197" s="16">
        <v>1</v>
      </c>
      <c r="P197" s="21">
        <f t="shared" si="18"/>
        <v>0</v>
      </c>
      <c r="Q197" s="18">
        <v>0.1</v>
      </c>
      <c r="R197" s="17">
        <f t="shared" ref="R197:R232" si="19">(P197/Q197)*1000</f>
        <v>0</v>
      </c>
    </row>
    <row r="198" spans="1:18" ht="33" customHeight="1" x14ac:dyDescent="0.25">
      <c r="A198" s="183">
        <v>195</v>
      </c>
      <c r="B198" s="15" t="s">
        <v>571</v>
      </c>
      <c r="C198" s="14"/>
      <c r="D198" s="14">
        <v>12</v>
      </c>
      <c r="E198" s="15" t="s">
        <v>572</v>
      </c>
      <c r="F198" s="15" t="s">
        <v>171</v>
      </c>
      <c r="G198" s="14">
        <v>4</v>
      </c>
      <c r="H198" s="14">
        <v>1</v>
      </c>
      <c r="I198" s="14">
        <v>1</v>
      </c>
      <c r="J198" s="19">
        <f t="shared" si="17"/>
        <v>10</v>
      </c>
      <c r="K198" s="15"/>
      <c r="L198" s="14"/>
      <c r="M198" s="14"/>
      <c r="N198" s="14"/>
      <c r="O198" s="16">
        <v>1.1499999999999999</v>
      </c>
      <c r="P198" s="85">
        <f t="shared" si="18"/>
        <v>0</v>
      </c>
      <c r="Q198" s="18">
        <v>0.1</v>
      </c>
      <c r="R198" s="17">
        <f t="shared" si="19"/>
        <v>0</v>
      </c>
    </row>
    <row r="199" spans="1:18" ht="33" customHeight="1" x14ac:dyDescent="0.25">
      <c r="A199" s="183">
        <v>196</v>
      </c>
      <c r="B199" s="15" t="s">
        <v>573</v>
      </c>
      <c r="C199" s="14"/>
      <c r="D199" s="14">
        <v>12</v>
      </c>
      <c r="E199" s="15" t="s">
        <v>572</v>
      </c>
      <c r="F199" s="15" t="s">
        <v>171</v>
      </c>
      <c r="G199" s="14">
        <v>4</v>
      </c>
      <c r="H199" s="14">
        <v>1</v>
      </c>
      <c r="I199" s="14">
        <v>1</v>
      </c>
      <c r="J199" s="19">
        <f t="shared" si="17"/>
        <v>10</v>
      </c>
      <c r="K199" s="15"/>
      <c r="L199" s="14"/>
      <c r="M199" s="14"/>
      <c r="N199" s="14"/>
      <c r="O199" s="16">
        <v>1</v>
      </c>
      <c r="P199" s="85">
        <f t="shared" si="18"/>
        <v>0</v>
      </c>
      <c r="Q199" s="18">
        <v>0.1</v>
      </c>
      <c r="R199" s="17">
        <f t="shared" si="19"/>
        <v>0</v>
      </c>
    </row>
    <row r="200" spans="1:18" ht="33" customHeight="1" x14ac:dyDescent="0.25">
      <c r="A200" s="183">
        <v>197</v>
      </c>
      <c r="B200" s="15" t="s">
        <v>574</v>
      </c>
      <c r="C200" s="14"/>
      <c r="D200" s="14">
        <v>13</v>
      </c>
      <c r="E200" s="15" t="s">
        <v>575</v>
      </c>
      <c r="F200" s="15" t="s">
        <v>171</v>
      </c>
      <c r="G200" s="14">
        <v>2</v>
      </c>
      <c r="H200" s="14">
        <v>3</v>
      </c>
      <c r="I200" s="14">
        <v>3</v>
      </c>
      <c r="J200" s="19">
        <f t="shared" si="17"/>
        <v>10</v>
      </c>
      <c r="K200" s="15"/>
      <c r="L200" s="16"/>
      <c r="M200" s="16"/>
      <c r="N200" s="16"/>
      <c r="O200" s="16">
        <v>1.1499999999999999</v>
      </c>
      <c r="P200" s="21">
        <f t="shared" si="18"/>
        <v>0</v>
      </c>
      <c r="Q200" s="18">
        <v>0.1</v>
      </c>
      <c r="R200" s="17">
        <f t="shared" si="19"/>
        <v>0</v>
      </c>
    </row>
    <row r="201" spans="1:18" ht="33" customHeight="1" x14ac:dyDescent="0.25">
      <c r="A201" s="183">
        <v>198</v>
      </c>
      <c r="B201" s="15" t="s">
        <v>576</v>
      </c>
      <c r="C201" s="14"/>
      <c r="D201" s="14">
        <v>13</v>
      </c>
      <c r="E201" s="15" t="s">
        <v>577</v>
      </c>
      <c r="F201" s="15" t="s">
        <v>171</v>
      </c>
      <c r="G201" s="14">
        <v>4</v>
      </c>
      <c r="H201" s="14">
        <v>1</v>
      </c>
      <c r="I201" s="14">
        <v>1</v>
      </c>
      <c r="J201" s="19">
        <f t="shared" si="17"/>
        <v>10</v>
      </c>
      <c r="K201" s="15"/>
      <c r="L201" s="14"/>
      <c r="M201" s="14"/>
      <c r="N201" s="14"/>
      <c r="O201" s="16">
        <v>1</v>
      </c>
      <c r="P201" s="78">
        <f t="shared" si="18"/>
        <v>0</v>
      </c>
      <c r="Q201" s="18">
        <v>0.1</v>
      </c>
      <c r="R201" s="17">
        <f t="shared" si="19"/>
        <v>0</v>
      </c>
    </row>
    <row r="202" spans="1:18" ht="33" customHeight="1" x14ac:dyDescent="0.25">
      <c r="A202" s="183">
        <v>199</v>
      </c>
      <c r="B202" s="15" t="s">
        <v>578</v>
      </c>
      <c r="C202" s="14"/>
      <c r="D202" s="14">
        <v>13</v>
      </c>
      <c r="E202" s="15" t="s">
        <v>579</v>
      </c>
      <c r="F202" s="15" t="s">
        <v>171</v>
      </c>
      <c r="G202" s="14">
        <v>2</v>
      </c>
      <c r="H202" s="14">
        <v>3</v>
      </c>
      <c r="I202" s="14">
        <v>3</v>
      </c>
      <c r="J202" s="19">
        <f t="shared" si="17"/>
        <v>10</v>
      </c>
      <c r="K202" s="15"/>
      <c r="L202" s="16"/>
      <c r="M202" s="16"/>
      <c r="N202" s="16"/>
      <c r="O202" s="16">
        <v>1.1499999999999999</v>
      </c>
      <c r="P202" s="21">
        <f t="shared" si="18"/>
        <v>0</v>
      </c>
      <c r="Q202" s="18">
        <v>0.1</v>
      </c>
      <c r="R202" s="17">
        <f t="shared" si="19"/>
        <v>0</v>
      </c>
    </row>
    <row r="203" spans="1:18" ht="33" customHeight="1" x14ac:dyDescent="0.25">
      <c r="A203" s="183">
        <v>200</v>
      </c>
      <c r="B203" s="15" t="s">
        <v>580</v>
      </c>
      <c r="C203" s="15"/>
      <c r="D203" s="15">
        <v>14</v>
      </c>
      <c r="E203" s="15" t="s">
        <v>581</v>
      </c>
      <c r="F203" s="15" t="s">
        <v>171</v>
      </c>
      <c r="G203" s="14">
        <v>2</v>
      </c>
      <c r="H203" s="14">
        <v>3</v>
      </c>
      <c r="I203" s="14">
        <v>3</v>
      </c>
      <c r="J203" s="19">
        <f t="shared" si="17"/>
        <v>10</v>
      </c>
      <c r="K203" s="15"/>
      <c r="L203" s="16"/>
      <c r="M203" s="16"/>
      <c r="N203" s="16"/>
      <c r="O203" s="16">
        <v>1.3</v>
      </c>
      <c r="P203" s="21">
        <f t="shared" si="18"/>
        <v>0</v>
      </c>
      <c r="Q203" s="18">
        <v>0.1</v>
      </c>
      <c r="R203" s="17">
        <f t="shared" si="19"/>
        <v>0</v>
      </c>
    </row>
    <row r="204" spans="1:18" ht="33" customHeight="1" x14ac:dyDescent="0.25">
      <c r="A204" s="183">
        <v>201</v>
      </c>
      <c r="B204" s="15" t="s">
        <v>582</v>
      </c>
      <c r="C204" s="15"/>
      <c r="D204" s="14">
        <v>14</v>
      </c>
      <c r="E204" s="15" t="s">
        <v>583</v>
      </c>
      <c r="F204" s="15" t="s">
        <v>171</v>
      </c>
      <c r="G204" s="14">
        <v>2</v>
      </c>
      <c r="H204" s="14">
        <v>3</v>
      </c>
      <c r="I204" s="14">
        <v>3</v>
      </c>
      <c r="J204" s="19">
        <f t="shared" si="17"/>
        <v>10</v>
      </c>
      <c r="K204" s="15"/>
      <c r="L204" s="16"/>
      <c r="M204" s="16"/>
      <c r="N204" s="16"/>
      <c r="O204" s="16">
        <v>1.3</v>
      </c>
      <c r="P204" s="78">
        <f t="shared" si="18"/>
        <v>0</v>
      </c>
      <c r="Q204" s="18">
        <v>0.1</v>
      </c>
      <c r="R204" s="17">
        <f t="shared" si="19"/>
        <v>0</v>
      </c>
    </row>
    <row r="205" spans="1:18" ht="33" customHeight="1" x14ac:dyDescent="0.25">
      <c r="A205" s="183">
        <v>202</v>
      </c>
      <c r="B205" s="15" t="s">
        <v>584</v>
      </c>
      <c r="C205" s="15"/>
      <c r="D205" s="15">
        <v>15</v>
      </c>
      <c r="E205" s="15" t="s">
        <v>585</v>
      </c>
      <c r="F205" s="15" t="s">
        <v>171</v>
      </c>
      <c r="G205" s="14">
        <v>0</v>
      </c>
      <c r="H205" s="14">
        <v>9</v>
      </c>
      <c r="I205" s="14">
        <v>1</v>
      </c>
      <c r="J205" s="19">
        <f t="shared" si="17"/>
        <v>10</v>
      </c>
      <c r="K205" s="15"/>
      <c r="L205" s="16"/>
      <c r="M205" s="16"/>
      <c r="N205" s="16"/>
      <c r="O205" s="16">
        <v>1</v>
      </c>
      <c r="P205" s="78">
        <f t="shared" si="18"/>
        <v>0</v>
      </c>
      <c r="Q205" s="18">
        <v>0.1</v>
      </c>
      <c r="R205" s="17">
        <f t="shared" si="19"/>
        <v>0</v>
      </c>
    </row>
    <row r="206" spans="1:18" ht="33" customHeight="1" x14ac:dyDescent="0.25">
      <c r="A206" s="183">
        <v>203</v>
      </c>
      <c r="B206" s="15" t="s">
        <v>586</v>
      </c>
      <c r="C206" s="15"/>
      <c r="D206" s="15">
        <v>16</v>
      </c>
      <c r="E206" s="15" t="s">
        <v>587</v>
      </c>
      <c r="F206" s="15" t="s">
        <v>171</v>
      </c>
      <c r="G206" s="14">
        <v>0</v>
      </c>
      <c r="H206" s="14">
        <v>9</v>
      </c>
      <c r="I206" s="14">
        <v>1</v>
      </c>
      <c r="J206" s="19">
        <f t="shared" si="17"/>
        <v>10</v>
      </c>
      <c r="K206" s="15"/>
      <c r="L206" s="16"/>
      <c r="M206" s="16"/>
      <c r="N206" s="16"/>
      <c r="O206" s="16">
        <v>1</v>
      </c>
      <c r="P206" s="21">
        <f t="shared" si="18"/>
        <v>0</v>
      </c>
      <c r="Q206" s="18">
        <v>0.1</v>
      </c>
      <c r="R206" s="17">
        <f t="shared" si="19"/>
        <v>0</v>
      </c>
    </row>
    <row r="207" spans="1:18" ht="33" customHeight="1" x14ac:dyDescent="0.25">
      <c r="A207" s="183">
        <v>204</v>
      </c>
      <c r="B207" s="15" t="s">
        <v>588</v>
      </c>
      <c r="C207" s="14"/>
      <c r="D207" s="14">
        <v>19</v>
      </c>
      <c r="E207" s="15" t="s">
        <v>152</v>
      </c>
      <c r="F207" s="15" t="s">
        <v>171</v>
      </c>
      <c r="G207" s="14">
        <v>4</v>
      </c>
      <c r="H207" s="14">
        <v>1</v>
      </c>
      <c r="I207" s="14">
        <v>1</v>
      </c>
      <c r="J207" s="170">
        <f t="shared" si="17"/>
        <v>10</v>
      </c>
      <c r="K207" s="15"/>
      <c r="L207" s="14"/>
      <c r="M207" s="14"/>
      <c r="N207" s="14"/>
      <c r="O207" s="16">
        <v>1</v>
      </c>
      <c r="P207" s="85">
        <f t="shared" si="18"/>
        <v>0</v>
      </c>
      <c r="Q207" s="18">
        <v>0.1</v>
      </c>
      <c r="R207" s="17">
        <f t="shared" si="19"/>
        <v>0</v>
      </c>
    </row>
    <row r="208" spans="1:18" ht="33" customHeight="1" x14ac:dyDescent="0.25">
      <c r="A208" s="183">
        <v>205</v>
      </c>
      <c r="B208" s="15" t="s">
        <v>589</v>
      </c>
      <c r="C208" s="14"/>
      <c r="D208" s="14" t="s">
        <v>590</v>
      </c>
      <c r="E208" s="15" t="s">
        <v>591</v>
      </c>
      <c r="F208" s="15" t="s">
        <v>171</v>
      </c>
      <c r="G208" s="14">
        <v>4</v>
      </c>
      <c r="H208" s="14">
        <v>1</v>
      </c>
      <c r="I208" s="14">
        <v>1</v>
      </c>
      <c r="J208" s="19">
        <f t="shared" si="17"/>
        <v>10</v>
      </c>
      <c r="K208" s="15"/>
      <c r="L208" s="14"/>
      <c r="M208" s="14"/>
      <c r="N208" s="14"/>
      <c r="O208" s="16">
        <v>1.3</v>
      </c>
      <c r="P208" s="85">
        <f t="shared" si="18"/>
        <v>0</v>
      </c>
      <c r="Q208" s="18">
        <v>0.1</v>
      </c>
      <c r="R208" s="17">
        <f t="shared" si="19"/>
        <v>0</v>
      </c>
    </row>
    <row r="209" spans="1:18" ht="33" customHeight="1" x14ac:dyDescent="0.25">
      <c r="A209" s="183">
        <v>206</v>
      </c>
      <c r="B209" s="15" t="s">
        <v>592</v>
      </c>
      <c r="C209" s="14"/>
      <c r="D209" s="14" t="s">
        <v>593</v>
      </c>
      <c r="E209" s="15" t="s">
        <v>152</v>
      </c>
      <c r="F209" s="15" t="s">
        <v>171</v>
      </c>
      <c r="G209" s="14">
        <v>4</v>
      </c>
      <c r="H209" s="14">
        <v>1</v>
      </c>
      <c r="I209" s="14">
        <v>1</v>
      </c>
      <c r="J209" s="19">
        <f t="shared" si="17"/>
        <v>10</v>
      </c>
      <c r="K209" s="15"/>
      <c r="L209" s="14"/>
      <c r="M209" s="14"/>
      <c r="N209" s="14"/>
      <c r="O209" s="16">
        <v>1</v>
      </c>
      <c r="P209" s="85">
        <f t="shared" si="18"/>
        <v>0</v>
      </c>
      <c r="Q209" s="18">
        <v>0.1</v>
      </c>
      <c r="R209" s="17">
        <f t="shared" si="19"/>
        <v>0</v>
      </c>
    </row>
    <row r="210" spans="1:18" ht="33" customHeight="1" x14ac:dyDescent="0.25">
      <c r="A210" s="183">
        <v>207</v>
      </c>
      <c r="B210" s="15" t="s">
        <v>594</v>
      </c>
      <c r="C210" s="14" t="s">
        <v>126</v>
      </c>
      <c r="D210" s="14">
        <v>3</v>
      </c>
      <c r="E210" s="15" t="s">
        <v>595</v>
      </c>
      <c r="F210" s="15" t="s">
        <v>171</v>
      </c>
      <c r="G210" s="14">
        <v>0</v>
      </c>
      <c r="H210" s="14">
        <v>6</v>
      </c>
      <c r="I210" s="14">
        <v>3</v>
      </c>
      <c r="J210" s="19">
        <f t="shared" si="17"/>
        <v>9</v>
      </c>
      <c r="K210" s="15"/>
      <c r="L210" s="16"/>
      <c r="M210" s="16"/>
      <c r="N210" s="16"/>
      <c r="O210" s="16">
        <v>1.3</v>
      </c>
      <c r="P210" s="21">
        <f t="shared" si="18"/>
        <v>0</v>
      </c>
      <c r="Q210" s="18">
        <v>0.1</v>
      </c>
      <c r="R210" s="17">
        <f t="shared" si="19"/>
        <v>0</v>
      </c>
    </row>
    <row r="211" spans="1:18" ht="33" customHeight="1" x14ac:dyDescent="0.25">
      <c r="A211" s="183">
        <v>208</v>
      </c>
      <c r="B211" s="15" t="s">
        <v>596</v>
      </c>
      <c r="C211" s="14"/>
      <c r="D211" s="14">
        <v>3</v>
      </c>
      <c r="E211" s="15" t="s">
        <v>322</v>
      </c>
      <c r="F211" s="15" t="s">
        <v>171</v>
      </c>
      <c r="G211" s="14">
        <v>0</v>
      </c>
      <c r="H211" s="14">
        <v>6</v>
      </c>
      <c r="I211" s="14">
        <v>3</v>
      </c>
      <c r="J211" s="19">
        <f t="shared" si="17"/>
        <v>9</v>
      </c>
      <c r="K211" s="15"/>
      <c r="L211" s="14"/>
      <c r="M211" s="14"/>
      <c r="N211" s="14"/>
      <c r="O211" s="16">
        <v>1</v>
      </c>
      <c r="P211" s="21">
        <f t="shared" si="18"/>
        <v>0</v>
      </c>
      <c r="Q211" s="18">
        <v>0.1</v>
      </c>
      <c r="R211" s="17">
        <f t="shared" si="19"/>
        <v>0</v>
      </c>
    </row>
    <row r="212" spans="1:18" ht="33" customHeight="1" x14ac:dyDescent="0.25">
      <c r="A212" s="183">
        <v>209</v>
      </c>
      <c r="B212" s="15" t="s">
        <v>597</v>
      </c>
      <c r="C212" s="15" t="s">
        <v>169</v>
      </c>
      <c r="D212" s="15">
        <v>5</v>
      </c>
      <c r="E212" s="15" t="s">
        <v>598</v>
      </c>
      <c r="F212" s="15" t="s">
        <v>171</v>
      </c>
      <c r="G212" s="14">
        <v>0</v>
      </c>
      <c r="H212" s="14">
        <v>6</v>
      </c>
      <c r="I212" s="14">
        <v>3</v>
      </c>
      <c r="J212" s="19">
        <f t="shared" si="17"/>
        <v>9</v>
      </c>
      <c r="K212" s="15"/>
      <c r="L212" s="16"/>
      <c r="M212" s="16"/>
      <c r="N212" s="16"/>
      <c r="O212" s="16">
        <v>1.3</v>
      </c>
      <c r="P212" s="21">
        <f t="shared" si="18"/>
        <v>0</v>
      </c>
      <c r="Q212" s="18">
        <v>0.1</v>
      </c>
      <c r="R212" s="17">
        <f t="shared" si="19"/>
        <v>0</v>
      </c>
    </row>
    <row r="213" spans="1:18" ht="33" customHeight="1" x14ac:dyDescent="0.25">
      <c r="A213" s="183">
        <v>210</v>
      </c>
      <c r="B213" s="15" t="s">
        <v>599</v>
      </c>
      <c r="C213" s="14" t="s">
        <v>169</v>
      </c>
      <c r="D213" s="14">
        <v>5</v>
      </c>
      <c r="E213" s="15" t="s">
        <v>600</v>
      </c>
      <c r="F213" s="15" t="s">
        <v>171</v>
      </c>
      <c r="G213" s="14">
        <v>0</v>
      </c>
      <c r="H213" s="14">
        <v>6</v>
      </c>
      <c r="I213" s="14">
        <v>3</v>
      </c>
      <c r="J213" s="19">
        <f t="shared" si="17"/>
        <v>9</v>
      </c>
      <c r="K213" s="15"/>
      <c r="L213" s="16"/>
      <c r="M213" s="16"/>
      <c r="N213" s="16"/>
      <c r="O213" s="16">
        <v>1.3</v>
      </c>
      <c r="P213" s="78">
        <f t="shared" si="18"/>
        <v>0</v>
      </c>
      <c r="Q213" s="18">
        <v>0.1</v>
      </c>
      <c r="R213" s="17">
        <f t="shared" si="19"/>
        <v>0</v>
      </c>
    </row>
    <row r="214" spans="1:18" ht="33" customHeight="1" x14ac:dyDescent="0.25">
      <c r="A214" s="183">
        <v>211</v>
      </c>
      <c r="B214" s="15" t="s">
        <v>601</v>
      </c>
      <c r="C214" s="15" t="s">
        <v>126</v>
      </c>
      <c r="D214" s="14">
        <v>5</v>
      </c>
      <c r="E214" s="15" t="s">
        <v>602</v>
      </c>
      <c r="F214" s="15" t="s">
        <v>171</v>
      </c>
      <c r="G214" s="14">
        <v>0</v>
      </c>
      <c r="H214" s="14">
        <v>6</v>
      </c>
      <c r="I214" s="14">
        <v>3</v>
      </c>
      <c r="J214" s="19">
        <f t="shared" si="17"/>
        <v>9</v>
      </c>
      <c r="K214" s="15"/>
      <c r="L214" s="16"/>
      <c r="M214" s="16"/>
      <c r="N214" s="16"/>
      <c r="O214" s="16">
        <v>1</v>
      </c>
      <c r="P214" s="21">
        <f t="shared" si="18"/>
        <v>0</v>
      </c>
      <c r="Q214" s="18">
        <v>0.1</v>
      </c>
      <c r="R214" s="17">
        <f t="shared" si="19"/>
        <v>0</v>
      </c>
    </row>
    <row r="215" spans="1:18" ht="33" customHeight="1" x14ac:dyDescent="0.25">
      <c r="A215" s="183">
        <v>212</v>
      </c>
      <c r="B215" s="15" t="s">
        <v>603</v>
      </c>
      <c r="C215" s="14"/>
      <c r="D215" s="14">
        <v>9</v>
      </c>
      <c r="E215" s="15" t="s">
        <v>604</v>
      </c>
      <c r="F215" s="15" t="s">
        <v>171</v>
      </c>
      <c r="G215" s="14">
        <v>2</v>
      </c>
      <c r="H215" s="14">
        <v>3</v>
      </c>
      <c r="I215" s="14">
        <v>2</v>
      </c>
      <c r="J215" s="19">
        <f t="shared" si="17"/>
        <v>9</v>
      </c>
      <c r="K215" s="15" t="s">
        <v>605</v>
      </c>
      <c r="L215" s="14"/>
      <c r="M215" s="14"/>
      <c r="N215" s="14"/>
      <c r="O215" s="16">
        <v>1.1499999999999999</v>
      </c>
      <c r="P215" s="85">
        <f t="shared" si="18"/>
        <v>0</v>
      </c>
      <c r="Q215" s="18">
        <v>0.1</v>
      </c>
      <c r="R215" s="17">
        <f t="shared" si="19"/>
        <v>0</v>
      </c>
    </row>
    <row r="216" spans="1:18" ht="33" customHeight="1" x14ac:dyDescent="0.25">
      <c r="A216" s="183">
        <v>213</v>
      </c>
      <c r="B216" s="15" t="s">
        <v>606</v>
      </c>
      <c r="C216" s="14" t="s">
        <v>126</v>
      </c>
      <c r="D216" s="14">
        <v>10</v>
      </c>
      <c r="E216" s="15" t="s">
        <v>607</v>
      </c>
      <c r="F216" s="15" t="s">
        <v>171</v>
      </c>
      <c r="G216" s="14">
        <v>0</v>
      </c>
      <c r="H216" s="14">
        <v>6</v>
      </c>
      <c r="I216" s="14">
        <v>3</v>
      </c>
      <c r="J216" s="19">
        <f t="shared" si="17"/>
        <v>9</v>
      </c>
      <c r="K216" s="15"/>
      <c r="L216" s="16"/>
      <c r="M216" s="16"/>
      <c r="N216" s="16"/>
      <c r="O216" s="16">
        <v>1.3</v>
      </c>
      <c r="P216" s="78">
        <f t="shared" si="18"/>
        <v>0</v>
      </c>
      <c r="Q216" s="18">
        <v>0.1</v>
      </c>
      <c r="R216" s="17">
        <f t="shared" si="19"/>
        <v>0</v>
      </c>
    </row>
    <row r="217" spans="1:18" ht="33" customHeight="1" x14ac:dyDescent="0.25">
      <c r="A217" s="183">
        <v>214</v>
      </c>
      <c r="B217" s="15" t="s">
        <v>608</v>
      </c>
      <c r="C217" s="14" t="s">
        <v>126</v>
      </c>
      <c r="D217" s="14">
        <v>10</v>
      </c>
      <c r="E217" s="15" t="s">
        <v>609</v>
      </c>
      <c r="F217" s="15" t="s">
        <v>171</v>
      </c>
      <c r="G217" s="14">
        <v>0</v>
      </c>
      <c r="H217" s="14">
        <v>6</v>
      </c>
      <c r="I217" s="14">
        <v>3</v>
      </c>
      <c r="J217" s="19">
        <f t="shared" si="17"/>
        <v>9</v>
      </c>
      <c r="K217" s="15"/>
      <c r="L217" s="16"/>
      <c r="M217" s="16"/>
      <c r="N217" s="16"/>
      <c r="O217" s="16">
        <v>1.3</v>
      </c>
      <c r="P217" s="21">
        <f t="shared" si="18"/>
        <v>0</v>
      </c>
      <c r="Q217" s="18">
        <v>0.1</v>
      </c>
      <c r="R217" s="17">
        <f t="shared" si="19"/>
        <v>0</v>
      </c>
    </row>
    <row r="218" spans="1:18" ht="33" customHeight="1" x14ac:dyDescent="0.25">
      <c r="A218" s="183">
        <v>215</v>
      </c>
      <c r="B218" s="15" t="s">
        <v>610</v>
      </c>
      <c r="C218" s="15" t="s">
        <v>126</v>
      </c>
      <c r="D218" s="15">
        <v>11</v>
      </c>
      <c r="E218" s="15" t="s">
        <v>611</v>
      </c>
      <c r="F218" s="15" t="s">
        <v>171</v>
      </c>
      <c r="G218" s="14">
        <v>0</v>
      </c>
      <c r="H218" s="14">
        <v>6</v>
      </c>
      <c r="I218" s="14">
        <v>3</v>
      </c>
      <c r="J218" s="19">
        <f t="shared" si="17"/>
        <v>9</v>
      </c>
      <c r="K218" s="15"/>
      <c r="L218" s="16"/>
      <c r="M218" s="16"/>
      <c r="N218" s="16"/>
      <c r="O218" s="16">
        <v>1</v>
      </c>
      <c r="P218" s="21">
        <f t="shared" si="18"/>
        <v>0</v>
      </c>
      <c r="Q218" s="18">
        <v>0.1</v>
      </c>
      <c r="R218" s="17">
        <f t="shared" si="19"/>
        <v>0</v>
      </c>
    </row>
    <row r="219" spans="1:18" ht="33" customHeight="1" x14ac:dyDescent="0.25">
      <c r="A219" s="183">
        <v>216</v>
      </c>
      <c r="B219" s="15" t="s">
        <v>612</v>
      </c>
      <c r="C219" s="15" t="s">
        <v>169</v>
      </c>
      <c r="D219" s="15">
        <v>12</v>
      </c>
      <c r="E219" s="15" t="s">
        <v>613</v>
      </c>
      <c r="F219" s="15" t="s">
        <v>171</v>
      </c>
      <c r="G219" s="14">
        <v>0</v>
      </c>
      <c r="H219" s="14">
        <v>6</v>
      </c>
      <c r="I219" s="14">
        <v>3</v>
      </c>
      <c r="J219" s="19">
        <f>G219*2+H219+I219</f>
        <v>9</v>
      </c>
      <c r="K219" s="15"/>
      <c r="L219" s="16"/>
      <c r="M219" s="16"/>
      <c r="N219" s="16"/>
      <c r="O219" s="16">
        <v>1</v>
      </c>
      <c r="P219" s="21">
        <f t="shared" si="18"/>
        <v>0</v>
      </c>
      <c r="Q219" s="18">
        <v>0.1</v>
      </c>
      <c r="R219" s="17">
        <f t="shared" si="19"/>
        <v>0</v>
      </c>
    </row>
    <row r="220" spans="1:18" ht="33" customHeight="1" x14ac:dyDescent="0.25">
      <c r="A220" s="183">
        <v>217</v>
      </c>
      <c r="B220" s="15" t="s">
        <v>614</v>
      </c>
      <c r="C220" s="15" t="s">
        <v>169</v>
      </c>
      <c r="D220" s="15">
        <v>12</v>
      </c>
      <c r="E220" s="15" t="s">
        <v>615</v>
      </c>
      <c r="F220" s="15" t="s">
        <v>171</v>
      </c>
      <c r="G220" s="14">
        <v>0</v>
      </c>
      <c r="H220" s="14">
        <v>6</v>
      </c>
      <c r="I220" s="14">
        <v>3</v>
      </c>
      <c r="J220" s="19">
        <f t="shared" ref="J220:J239" si="20">(G220*2)+H220+I220</f>
        <v>9</v>
      </c>
      <c r="K220" s="15"/>
      <c r="L220" s="16"/>
      <c r="M220" s="16"/>
      <c r="N220" s="16"/>
      <c r="O220" s="16">
        <v>1.3</v>
      </c>
      <c r="P220" s="21">
        <f t="shared" si="18"/>
        <v>0</v>
      </c>
      <c r="Q220" s="18">
        <v>0.1</v>
      </c>
      <c r="R220" s="17">
        <f t="shared" si="19"/>
        <v>0</v>
      </c>
    </row>
    <row r="221" spans="1:18" ht="33" customHeight="1" x14ac:dyDescent="0.25">
      <c r="A221" s="183">
        <v>218</v>
      </c>
      <c r="B221" s="15" t="s">
        <v>616</v>
      </c>
      <c r="C221" s="14" t="s">
        <v>126</v>
      </c>
      <c r="D221" s="14">
        <v>12</v>
      </c>
      <c r="E221" s="15" t="s">
        <v>617</v>
      </c>
      <c r="F221" s="15" t="s">
        <v>171</v>
      </c>
      <c r="G221" s="14">
        <v>0</v>
      </c>
      <c r="H221" s="14">
        <v>6</v>
      </c>
      <c r="I221" s="14">
        <v>3</v>
      </c>
      <c r="J221" s="19">
        <f t="shared" si="20"/>
        <v>9</v>
      </c>
      <c r="K221" s="15"/>
      <c r="L221" s="16"/>
      <c r="M221" s="16"/>
      <c r="N221" s="16"/>
      <c r="O221" s="16">
        <v>1</v>
      </c>
      <c r="P221" s="21">
        <f t="shared" si="18"/>
        <v>0</v>
      </c>
      <c r="Q221" s="18">
        <v>0.1</v>
      </c>
      <c r="R221" s="17">
        <f t="shared" si="19"/>
        <v>0</v>
      </c>
    </row>
    <row r="222" spans="1:18" ht="33" customHeight="1" x14ac:dyDescent="0.25">
      <c r="A222" s="183">
        <v>219</v>
      </c>
      <c r="B222" s="15" t="s">
        <v>618</v>
      </c>
      <c r="C222" s="14"/>
      <c r="D222" s="14">
        <v>13</v>
      </c>
      <c r="E222" s="15" t="s">
        <v>619</v>
      </c>
      <c r="F222" s="15" t="s">
        <v>171</v>
      </c>
      <c r="G222" s="14">
        <v>0</v>
      </c>
      <c r="H222" s="14">
        <v>3</v>
      </c>
      <c r="I222" s="14">
        <v>6</v>
      </c>
      <c r="J222" s="19">
        <f t="shared" si="20"/>
        <v>9</v>
      </c>
      <c r="K222" s="15"/>
      <c r="L222" s="16"/>
      <c r="M222" s="16"/>
      <c r="N222" s="16"/>
      <c r="O222" s="16">
        <v>1.1499999999999999</v>
      </c>
      <c r="P222" s="21">
        <f t="shared" si="18"/>
        <v>0</v>
      </c>
      <c r="Q222" s="18">
        <v>0.1</v>
      </c>
      <c r="R222" s="17">
        <f t="shared" si="19"/>
        <v>0</v>
      </c>
    </row>
    <row r="223" spans="1:18" ht="33" customHeight="1" x14ac:dyDescent="0.25">
      <c r="A223" s="183">
        <v>220</v>
      </c>
      <c r="B223" s="15" t="s">
        <v>620</v>
      </c>
      <c r="C223" s="14"/>
      <c r="D223" s="14">
        <v>14</v>
      </c>
      <c r="E223" s="15" t="s">
        <v>621</v>
      </c>
      <c r="F223" s="15" t="s">
        <v>171</v>
      </c>
      <c r="G223" s="14">
        <v>0</v>
      </c>
      <c r="H223" s="14">
        <v>6</v>
      </c>
      <c r="I223" s="14">
        <v>3</v>
      </c>
      <c r="J223" s="19">
        <f t="shared" si="20"/>
        <v>9</v>
      </c>
      <c r="K223" s="15"/>
      <c r="L223" s="16"/>
      <c r="M223" s="16"/>
      <c r="N223" s="16"/>
      <c r="O223" s="16">
        <v>1.3</v>
      </c>
      <c r="P223" s="21">
        <f t="shared" si="18"/>
        <v>0</v>
      </c>
      <c r="Q223" s="18">
        <v>0.1</v>
      </c>
      <c r="R223" s="17">
        <f t="shared" si="19"/>
        <v>0</v>
      </c>
    </row>
    <row r="224" spans="1:18" ht="33" customHeight="1" x14ac:dyDescent="0.25">
      <c r="A224" s="183">
        <v>221</v>
      </c>
      <c r="B224" s="15" t="s">
        <v>622</v>
      </c>
      <c r="C224" s="15"/>
      <c r="D224" s="15">
        <v>15</v>
      </c>
      <c r="E224" s="15" t="s">
        <v>623</v>
      </c>
      <c r="F224" s="15" t="s">
        <v>171</v>
      </c>
      <c r="G224" s="14">
        <v>0</v>
      </c>
      <c r="H224" s="14">
        <v>6</v>
      </c>
      <c r="I224" s="14">
        <v>3</v>
      </c>
      <c r="J224" s="19">
        <f t="shared" si="20"/>
        <v>9</v>
      </c>
      <c r="K224" s="15"/>
      <c r="L224" s="16"/>
      <c r="M224" s="16"/>
      <c r="N224" s="16"/>
      <c r="O224" s="16">
        <v>1</v>
      </c>
      <c r="P224" s="21">
        <f t="shared" si="18"/>
        <v>0</v>
      </c>
      <c r="Q224" s="18">
        <v>0.1</v>
      </c>
      <c r="R224" s="17">
        <f t="shared" si="19"/>
        <v>0</v>
      </c>
    </row>
    <row r="225" spans="1:18" ht="33" customHeight="1" x14ac:dyDescent="0.25">
      <c r="A225" s="183">
        <v>222</v>
      </c>
      <c r="B225" s="15" t="s">
        <v>624</v>
      </c>
      <c r="C225" s="15"/>
      <c r="D225" s="14">
        <v>15</v>
      </c>
      <c r="E225" s="15" t="s">
        <v>625</v>
      </c>
      <c r="F225" s="15" t="s">
        <v>171</v>
      </c>
      <c r="G225" s="14">
        <v>0</v>
      </c>
      <c r="H225" s="14">
        <v>0</v>
      </c>
      <c r="I225" s="14">
        <v>9</v>
      </c>
      <c r="J225" s="19">
        <f t="shared" si="20"/>
        <v>9</v>
      </c>
      <c r="K225" s="15"/>
      <c r="L225" s="16"/>
      <c r="M225" s="16"/>
      <c r="N225" s="16"/>
      <c r="O225" s="16">
        <v>1</v>
      </c>
      <c r="P225" s="21">
        <f t="shared" si="18"/>
        <v>0</v>
      </c>
      <c r="Q225" s="18">
        <v>0.1</v>
      </c>
      <c r="R225" s="17">
        <f t="shared" si="19"/>
        <v>0</v>
      </c>
    </row>
    <row r="226" spans="1:18" ht="33" customHeight="1" x14ac:dyDescent="0.25">
      <c r="A226" s="183">
        <v>223</v>
      </c>
      <c r="B226" s="15" t="s">
        <v>626</v>
      </c>
      <c r="C226" s="14"/>
      <c r="D226" s="14">
        <v>15</v>
      </c>
      <c r="E226" s="15" t="s">
        <v>627</v>
      </c>
      <c r="F226" s="15" t="s">
        <v>171</v>
      </c>
      <c r="G226" s="14">
        <v>0</v>
      </c>
      <c r="H226" s="14">
        <v>3</v>
      </c>
      <c r="I226" s="14">
        <v>6</v>
      </c>
      <c r="J226" s="19">
        <f t="shared" si="20"/>
        <v>9</v>
      </c>
      <c r="K226" s="15"/>
      <c r="L226" s="16"/>
      <c r="M226" s="16"/>
      <c r="N226" s="16"/>
      <c r="O226" s="16">
        <v>1</v>
      </c>
      <c r="P226" s="21">
        <f t="shared" si="18"/>
        <v>0</v>
      </c>
      <c r="Q226" s="18">
        <v>0.1</v>
      </c>
      <c r="R226" s="17">
        <f t="shared" si="19"/>
        <v>0</v>
      </c>
    </row>
    <row r="227" spans="1:18" ht="33" customHeight="1" x14ac:dyDescent="0.25">
      <c r="A227" s="183">
        <v>224</v>
      </c>
      <c r="B227" s="15" t="s">
        <v>628</v>
      </c>
      <c r="C227" s="15"/>
      <c r="D227" s="15">
        <v>16</v>
      </c>
      <c r="E227" s="15" t="s">
        <v>629</v>
      </c>
      <c r="F227" s="15" t="s">
        <v>171</v>
      </c>
      <c r="G227" s="14">
        <v>0</v>
      </c>
      <c r="H227" s="14">
        <v>6</v>
      </c>
      <c r="I227" s="14">
        <v>3</v>
      </c>
      <c r="J227" s="19">
        <f t="shared" si="20"/>
        <v>9</v>
      </c>
      <c r="K227" s="15"/>
      <c r="L227" s="16"/>
      <c r="M227" s="16"/>
      <c r="N227" s="16"/>
      <c r="O227" s="16">
        <v>1</v>
      </c>
      <c r="P227" s="21">
        <f t="shared" si="18"/>
        <v>0</v>
      </c>
      <c r="Q227" s="18">
        <v>0.1</v>
      </c>
      <c r="R227" s="17">
        <f t="shared" si="19"/>
        <v>0</v>
      </c>
    </row>
    <row r="228" spans="1:18" ht="33" customHeight="1" x14ac:dyDescent="0.25">
      <c r="A228" s="183">
        <v>225</v>
      </c>
      <c r="B228" s="15" t="s">
        <v>630</v>
      </c>
      <c r="C228" s="15"/>
      <c r="D228" s="15">
        <v>17</v>
      </c>
      <c r="E228" s="15" t="s">
        <v>224</v>
      </c>
      <c r="F228" s="15" t="s">
        <v>171</v>
      </c>
      <c r="G228" s="14">
        <v>0</v>
      </c>
      <c r="H228" s="14">
        <v>6</v>
      </c>
      <c r="I228" s="14">
        <v>3</v>
      </c>
      <c r="J228" s="19">
        <f t="shared" si="20"/>
        <v>9</v>
      </c>
      <c r="K228" s="15"/>
      <c r="L228" s="16"/>
      <c r="M228" s="16"/>
      <c r="N228" s="16"/>
      <c r="O228" s="16">
        <v>1</v>
      </c>
      <c r="P228" s="21">
        <f t="shared" si="18"/>
        <v>0</v>
      </c>
      <c r="Q228" s="18">
        <v>0.1</v>
      </c>
      <c r="R228" s="17">
        <f t="shared" si="19"/>
        <v>0</v>
      </c>
    </row>
    <row r="229" spans="1:18" ht="33" customHeight="1" x14ac:dyDescent="0.25">
      <c r="A229" s="183">
        <v>226</v>
      </c>
      <c r="B229" s="15" t="s">
        <v>631</v>
      </c>
      <c r="C229" s="15"/>
      <c r="D229" s="15">
        <v>19</v>
      </c>
      <c r="E229" s="15" t="s">
        <v>632</v>
      </c>
      <c r="F229" s="15" t="s">
        <v>171</v>
      </c>
      <c r="G229" s="14">
        <v>0</v>
      </c>
      <c r="H229" s="14">
        <v>6</v>
      </c>
      <c r="I229" s="14">
        <v>3</v>
      </c>
      <c r="J229" s="19">
        <f t="shared" si="20"/>
        <v>9</v>
      </c>
      <c r="K229" s="15"/>
      <c r="L229" s="16"/>
      <c r="M229" s="16"/>
      <c r="N229" s="16"/>
      <c r="O229" s="16">
        <v>1</v>
      </c>
      <c r="P229" s="21">
        <f t="shared" si="18"/>
        <v>0</v>
      </c>
      <c r="Q229" s="18">
        <v>0.1</v>
      </c>
      <c r="R229" s="17">
        <f t="shared" si="19"/>
        <v>0</v>
      </c>
    </row>
    <row r="230" spans="1:18" ht="33" customHeight="1" x14ac:dyDescent="0.25">
      <c r="A230" s="183">
        <v>227</v>
      </c>
      <c r="B230" s="15" t="s">
        <v>633</v>
      </c>
      <c r="C230" s="14"/>
      <c r="D230" s="14">
        <v>19</v>
      </c>
      <c r="E230" s="15" t="s">
        <v>634</v>
      </c>
      <c r="F230" s="15" t="s">
        <v>171</v>
      </c>
      <c r="G230" s="14">
        <v>0</v>
      </c>
      <c r="H230" s="14">
        <v>3</v>
      </c>
      <c r="I230" s="14">
        <v>6</v>
      </c>
      <c r="J230" s="19">
        <f t="shared" si="20"/>
        <v>9</v>
      </c>
      <c r="K230" s="15"/>
      <c r="L230" s="16"/>
      <c r="M230" s="16"/>
      <c r="N230" s="16"/>
      <c r="O230" s="16">
        <v>1</v>
      </c>
      <c r="P230" s="21">
        <f t="shared" si="18"/>
        <v>0</v>
      </c>
      <c r="Q230" s="18">
        <v>0.1</v>
      </c>
      <c r="R230" s="17">
        <f t="shared" si="19"/>
        <v>0</v>
      </c>
    </row>
    <row r="231" spans="1:18" ht="33" customHeight="1" x14ac:dyDescent="0.25">
      <c r="A231" s="183">
        <v>228</v>
      </c>
      <c r="B231" s="15" t="s">
        <v>635</v>
      </c>
      <c r="C231" s="14"/>
      <c r="D231" s="14" t="s">
        <v>309</v>
      </c>
      <c r="E231" s="15" t="s">
        <v>636</v>
      </c>
      <c r="F231" s="15" t="s">
        <v>171</v>
      </c>
      <c r="G231" s="14">
        <v>0</v>
      </c>
      <c r="H231" s="14">
        <v>6</v>
      </c>
      <c r="I231" s="14">
        <v>3</v>
      </c>
      <c r="J231" s="19">
        <f t="shared" si="20"/>
        <v>9</v>
      </c>
      <c r="K231" s="15"/>
      <c r="L231" s="16"/>
      <c r="M231" s="144"/>
      <c r="N231" s="16"/>
      <c r="O231" s="16">
        <v>1</v>
      </c>
      <c r="P231" s="21">
        <f t="shared" si="18"/>
        <v>0</v>
      </c>
      <c r="Q231" s="18">
        <v>0.1</v>
      </c>
      <c r="R231" s="17">
        <f t="shared" si="19"/>
        <v>0</v>
      </c>
    </row>
    <row r="232" spans="1:18" ht="33" customHeight="1" x14ac:dyDescent="0.25">
      <c r="A232" s="183">
        <v>229</v>
      </c>
      <c r="B232" s="15" t="s">
        <v>637</v>
      </c>
      <c r="C232" s="15"/>
      <c r="D232" s="15" t="s">
        <v>638</v>
      </c>
      <c r="E232" s="15" t="s">
        <v>639</v>
      </c>
      <c r="F232" s="15" t="s">
        <v>171</v>
      </c>
      <c r="G232" s="14">
        <v>0</v>
      </c>
      <c r="H232" s="14">
        <v>6</v>
      </c>
      <c r="I232" s="14">
        <v>3</v>
      </c>
      <c r="J232" s="19">
        <f t="shared" si="20"/>
        <v>9</v>
      </c>
      <c r="K232" s="15"/>
      <c r="L232" s="16"/>
      <c r="M232" s="16"/>
      <c r="N232" s="16"/>
      <c r="O232" s="16">
        <v>1</v>
      </c>
      <c r="P232" s="21">
        <f t="shared" si="18"/>
        <v>0</v>
      </c>
      <c r="Q232" s="18">
        <v>0.1</v>
      </c>
      <c r="R232" s="17">
        <f t="shared" si="19"/>
        <v>0</v>
      </c>
    </row>
    <row r="233" spans="1:18" ht="33" customHeight="1" x14ac:dyDescent="0.25">
      <c r="A233" s="183">
        <v>230</v>
      </c>
      <c r="B233" s="15" t="s">
        <v>640</v>
      </c>
      <c r="C233" s="14"/>
      <c r="D233" s="14" t="s">
        <v>641</v>
      </c>
      <c r="E233" s="15" t="s">
        <v>642</v>
      </c>
      <c r="F233" s="15" t="s">
        <v>171</v>
      </c>
      <c r="G233" s="14">
        <v>4</v>
      </c>
      <c r="H233" s="14">
        <v>0</v>
      </c>
      <c r="I233" s="14">
        <v>1</v>
      </c>
      <c r="J233" s="19">
        <f t="shared" si="20"/>
        <v>9</v>
      </c>
      <c r="K233" s="15" t="s">
        <v>643</v>
      </c>
      <c r="L233" s="16"/>
      <c r="M233" s="16"/>
      <c r="N233" s="16"/>
      <c r="O233" s="16">
        <v>1</v>
      </c>
      <c r="P233" s="17">
        <f t="shared" si="18"/>
        <v>0</v>
      </c>
      <c r="Q233" s="18">
        <v>0.1</v>
      </c>
      <c r="R233" s="17">
        <v>0</v>
      </c>
    </row>
    <row r="234" spans="1:18" ht="33" customHeight="1" x14ac:dyDescent="0.25">
      <c r="A234" s="183">
        <v>231</v>
      </c>
      <c r="B234" s="15" t="s">
        <v>644</v>
      </c>
      <c r="C234" s="15" t="s">
        <v>126</v>
      </c>
      <c r="D234" s="15">
        <v>6</v>
      </c>
      <c r="E234" s="15" t="s">
        <v>645</v>
      </c>
      <c r="F234" s="15" t="s">
        <v>171</v>
      </c>
      <c r="G234" s="14">
        <v>2</v>
      </c>
      <c r="H234" s="14">
        <v>1</v>
      </c>
      <c r="I234" s="14">
        <v>3</v>
      </c>
      <c r="J234" s="19">
        <f t="shared" si="20"/>
        <v>8</v>
      </c>
      <c r="K234" s="15"/>
      <c r="L234" s="16"/>
      <c r="M234" s="16"/>
      <c r="N234" s="16"/>
      <c r="O234" s="16">
        <v>1.1499999999999999</v>
      </c>
      <c r="P234" s="21">
        <f t="shared" si="18"/>
        <v>0</v>
      </c>
      <c r="Q234" s="18">
        <v>0.1</v>
      </c>
      <c r="R234" s="17">
        <f t="shared" ref="R234:R265" si="21">(P234/Q234)*1000</f>
        <v>0</v>
      </c>
    </row>
    <row r="235" spans="1:18" ht="33" customHeight="1" x14ac:dyDescent="0.25">
      <c r="A235" s="183">
        <v>232</v>
      </c>
      <c r="B235" s="15" t="s">
        <v>646</v>
      </c>
      <c r="C235" s="14" t="s">
        <v>169</v>
      </c>
      <c r="D235" s="14">
        <v>6</v>
      </c>
      <c r="E235" s="15" t="s">
        <v>647</v>
      </c>
      <c r="F235" s="15" t="s">
        <v>171</v>
      </c>
      <c r="G235" s="14">
        <v>2</v>
      </c>
      <c r="H235" s="14">
        <v>1</v>
      </c>
      <c r="I235" s="14">
        <v>3</v>
      </c>
      <c r="J235" s="19">
        <f t="shared" si="20"/>
        <v>8</v>
      </c>
      <c r="K235" s="15"/>
      <c r="L235" s="16"/>
      <c r="M235" s="16"/>
      <c r="N235" s="16"/>
      <c r="O235" s="16">
        <v>1</v>
      </c>
      <c r="P235" s="78">
        <f t="shared" si="18"/>
        <v>0</v>
      </c>
      <c r="Q235" s="18">
        <v>0.1</v>
      </c>
      <c r="R235" s="17">
        <f t="shared" si="21"/>
        <v>0</v>
      </c>
    </row>
    <row r="236" spans="1:18" ht="33" customHeight="1" x14ac:dyDescent="0.25">
      <c r="A236" s="183">
        <v>233</v>
      </c>
      <c r="B236" s="15" t="s">
        <v>648</v>
      </c>
      <c r="C236" s="14"/>
      <c r="D236" s="14">
        <v>6</v>
      </c>
      <c r="E236" s="15" t="s">
        <v>649</v>
      </c>
      <c r="F236" s="15" t="s">
        <v>171</v>
      </c>
      <c r="G236" s="14">
        <v>2</v>
      </c>
      <c r="H236" s="14">
        <v>1</v>
      </c>
      <c r="I236" s="14">
        <v>3</v>
      </c>
      <c r="J236" s="19">
        <f t="shared" si="20"/>
        <v>8</v>
      </c>
      <c r="K236" s="15"/>
      <c r="L236" s="14"/>
      <c r="M236" s="14"/>
      <c r="N236" s="14"/>
      <c r="O236" s="16">
        <v>1.1499999999999999</v>
      </c>
      <c r="P236" s="85">
        <f t="shared" si="18"/>
        <v>0</v>
      </c>
      <c r="Q236" s="18">
        <v>0.1</v>
      </c>
      <c r="R236" s="17">
        <f t="shared" si="21"/>
        <v>0</v>
      </c>
    </row>
    <row r="237" spans="1:18" ht="33" customHeight="1" x14ac:dyDescent="0.25">
      <c r="A237" s="183">
        <v>234</v>
      </c>
      <c r="B237" s="15" t="s">
        <v>650</v>
      </c>
      <c r="C237" s="14"/>
      <c r="D237" s="14">
        <v>11</v>
      </c>
      <c r="E237" s="15" t="s">
        <v>651</v>
      </c>
      <c r="F237" s="15" t="s">
        <v>171</v>
      </c>
      <c r="G237" s="14">
        <v>2</v>
      </c>
      <c r="H237" s="14">
        <v>3</v>
      </c>
      <c r="I237" s="14">
        <v>1</v>
      </c>
      <c r="J237" s="19">
        <f t="shared" si="20"/>
        <v>8</v>
      </c>
      <c r="K237" s="15"/>
      <c r="L237" s="14"/>
      <c r="M237" s="14"/>
      <c r="N237" s="14"/>
      <c r="O237" s="16">
        <v>1</v>
      </c>
      <c r="P237" s="85">
        <f t="shared" si="18"/>
        <v>0</v>
      </c>
      <c r="Q237" s="18">
        <v>0.1</v>
      </c>
      <c r="R237" s="17">
        <f t="shared" si="21"/>
        <v>0</v>
      </c>
    </row>
    <row r="238" spans="1:18" ht="33" customHeight="1" x14ac:dyDescent="0.25">
      <c r="A238" s="183">
        <v>235</v>
      </c>
      <c r="B238" s="15" t="s">
        <v>652</v>
      </c>
      <c r="C238" s="14" t="s">
        <v>126</v>
      </c>
      <c r="D238" s="14">
        <v>12</v>
      </c>
      <c r="E238" s="15" t="s">
        <v>653</v>
      </c>
      <c r="F238" s="15" t="s">
        <v>171</v>
      </c>
      <c r="G238" s="14">
        <v>2</v>
      </c>
      <c r="H238" s="14">
        <v>3</v>
      </c>
      <c r="I238" s="14">
        <v>1</v>
      </c>
      <c r="J238" s="19">
        <f t="shared" si="20"/>
        <v>8</v>
      </c>
      <c r="K238" s="15"/>
      <c r="L238" s="16"/>
      <c r="M238" s="16"/>
      <c r="N238" s="16"/>
      <c r="O238" s="16">
        <v>1.1499999999999999</v>
      </c>
      <c r="P238" s="78">
        <f t="shared" si="18"/>
        <v>0</v>
      </c>
      <c r="Q238" s="18">
        <v>0.1</v>
      </c>
      <c r="R238" s="17">
        <f t="shared" si="21"/>
        <v>0</v>
      </c>
    </row>
    <row r="239" spans="1:18" ht="33" customHeight="1" x14ac:dyDescent="0.25">
      <c r="A239" s="183">
        <v>236</v>
      </c>
      <c r="B239" s="15" t="s">
        <v>654</v>
      </c>
      <c r="C239" s="15"/>
      <c r="D239" s="15">
        <v>14</v>
      </c>
      <c r="E239" s="15" t="s">
        <v>655</v>
      </c>
      <c r="F239" s="15" t="s">
        <v>171</v>
      </c>
      <c r="G239" s="14">
        <v>2</v>
      </c>
      <c r="H239" s="14">
        <v>3</v>
      </c>
      <c r="I239" s="14">
        <v>1</v>
      </c>
      <c r="J239" s="19">
        <f t="shared" si="20"/>
        <v>8</v>
      </c>
      <c r="K239" s="15"/>
      <c r="L239" s="16"/>
      <c r="M239" s="16"/>
      <c r="N239" s="16"/>
      <c r="O239" s="16">
        <v>1.3</v>
      </c>
      <c r="P239" s="21">
        <f t="shared" si="18"/>
        <v>0</v>
      </c>
      <c r="Q239" s="18">
        <v>0.1</v>
      </c>
      <c r="R239" s="17">
        <f t="shared" si="21"/>
        <v>0</v>
      </c>
    </row>
    <row r="240" spans="1:18" ht="33" customHeight="1" x14ac:dyDescent="0.25">
      <c r="A240" s="183">
        <v>237</v>
      </c>
      <c r="B240" s="15" t="s">
        <v>656</v>
      </c>
      <c r="C240" s="15"/>
      <c r="D240" s="15">
        <v>16</v>
      </c>
      <c r="E240" s="15" t="s">
        <v>657</v>
      </c>
      <c r="F240" s="15" t="s">
        <v>171</v>
      </c>
      <c r="G240" s="14">
        <v>2</v>
      </c>
      <c r="H240" s="14">
        <v>1</v>
      </c>
      <c r="I240" s="14">
        <v>3</v>
      </c>
      <c r="J240" s="19">
        <f>G240*2+H240+I240</f>
        <v>8</v>
      </c>
      <c r="K240" s="15"/>
      <c r="L240" s="16"/>
      <c r="M240" s="16"/>
      <c r="N240" s="16"/>
      <c r="O240" s="16">
        <v>1</v>
      </c>
      <c r="P240" s="21">
        <f t="shared" si="18"/>
        <v>0</v>
      </c>
      <c r="Q240" s="18">
        <v>0.1</v>
      </c>
      <c r="R240" s="17">
        <f t="shared" si="21"/>
        <v>0</v>
      </c>
    </row>
    <row r="241" spans="1:18" ht="33" customHeight="1" x14ac:dyDescent="0.25">
      <c r="A241" s="183">
        <v>238</v>
      </c>
      <c r="B241" s="15" t="s">
        <v>658</v>
      </c>
      <c r="C241" s="14"/>
      <c r="D241" s="14">
        <v>17</v>
      </c>
      <c r="E241" s="15" t="s">
        <v>659</v>
      </c>
      <c r="F241" s="15" t="s">
        <v>171</v>
      </c>
      <c r="G241" s="14">
        <v>2</v>
      </c>
      <c r="H241" s="14">
        <v>3</v>
      </c>
      <c r="I241" s="14">
        <v>1</v>
      </c>
      <c r="J241" s="19">
        <f>(G241*2)+H241+I241</f>
        <v>8</v>
      </c>
      <c r="K241" s="15"/>
      <c r="L241" s="16"/>
      <c r="M241" s="16"/>
      <c r="N241" s="16"/>
      <c r="O241" s="16">
        <v>1</v>
      </c>
      <c r="P241" s="21">
        <f t="shared" si="18"/>
        <v>0</v>
      </c>
      <c r="Q241" s="18">
        <v>0.1</v>
      </c>
      <c r="R241" s="17">
        <f t="shared" si="21"/>
        <v>0</v>
      </c>
    </row>
    <row r="242" spans="1:18" ht="33" customHeight="1" x14ac:dyDescent="0.25">
      <c r="A242" s="183">
        <v>239</v>
      </c>
      <c r="B242" s="15" t="s">
        <v>660</v>
      </c>
      <c r="C242" s="15"/>
      <c r="D242" s="15">
        <v>18</v>
      </c>
      <c r="E242" s="15" t="s">
        <v>661</v>
      </c>
      <c r="F242" s="15" t="s">
        <v>171</v>
      </c>
      <c r="G242" s="14">
        <v>2</v>
      </c>
      <c r="H242" s="14">
        <v>3</v>
      </c>
      <c r="I242" s="14">
        <v>1</v>
      </c>
      <c r="J242" s="19">
        <f>(G242*2)+H242+I242</f>
        <v>8</v>
      </c>
      <c r="K242" s="15"/>
      <c r="L242" s="16"/>
      <c r="M242" s="16"/>
      <c r="N242" s="16"/>
      <c r="O242" s="16">
        <v>1</v>
      </c>
      <c r="P242" s="21">
        <f t="shared" si="18"/>
        <v>0</v>
      </c>
      <c r="Q242" s="18">
        <v>0.1</v>
      </c>
      <c r="R242" s="17">
        <f t="shared" si="21"/>
        <v>0</v>
      </c>
    </row>
    <row r="243" spans="1:18" ht="33" customHeight="1" x14ac:dyDescent="0.25">
      <c r="A243" s="183">
        <v>240</v>
      </c>
      <c r="B243" s="25" t="s">
        <v>662</v>
      </c>
      <c r="C243" s="25" t="s">
        <v>126</v>
      </c>
      <c r="D243" s="25">
        <v>3</v>
      </c>
      <c r="E243" s="25" t="s">
        <v>663</v>
      </c>
      <c r="F243" s="15" t="s">
        <v>171</v>
      </c>
      <c r="G243" s="12">
        <v>2</v>
      </c>
      <c r="H243" s="12">
        <v>0</v>
      </c>
      <c r="I243" s="12">
        <v>3</v>
      </c>
      <c r="J243" s="26">
        <f>(G243*2)+H243+I243</f>
        <v>7</v>
      </c>
      <c r="K243" s="25"/>
      <c r="L243" s="27"/>
      <c r="M243" s="27"/>
      <c r="N243" s="27"/>
      <c r="O243" s="16">
        <v>1</v>
      </c>
      <c r="P243" s="78">
        <f t="shared" si="18"/>
        <v>0</v>
      </c>
      <c r="Q243" s="18">
        <v>0.1</v>
      </c>
      <c r="R243" s="17">
        <f t="shared" si="21"/>
        <v>0</v>
      </c>
    </row>
    <row r="244" spans="1:18" ht="33" customHeight="1" x14ac:dyDescent="0.25">
      <c r="A244" s="183">
        <v>241</v>
      </c>
      <c r="B244" s="15" t="s">
        <v>664</v>
      </c>
      <c r="C244" s="15" t="s">
        <v>126</v>
      </c>
      <c r="D244" s="14">
        <v>4</v>
      </c>
      <c r="E244" s="15" t="s">
        <v>665</v>
      </c>
      <c r="F244" s="15" t="s">
        <v>171</v>
      </c>
      <c r="G244" s="14">
        <v>0</v>
      </c>
      <c r="H244" s="14">
        <v>6</v>
      </c>
      <c r="I244" s="14">
        <v>1</v>
      </c>
      <c r="J244" s="19">
        <f>(G244*2)+H244+I244</f>
        <v>7</v>
      </c>
      <c r="K244" s="15"/>
      <c r="L244" s="16"/>
      <c r="M244" s="16"/>
      <c r="N244" s="16"/>
      <c r="O244" s="16">
        <v>1.3</v>
      </c>
      <c r="P244" s="21">
        <f t="shared" si="18"/>
        <v>0</v>
      </c>
      <c r="Q244" s="18">
        <v>0.1</v>
      </c>
      <c r="R244" s="17">
        <f t="shared" si="21"/>
        <v>0</v>
      </c>
    </row>
    <row r="245" spans="1:18" ht="33" customHeight="1" x14ac:dyDescent="0.25">
      <c r="A245" s="183">
        <v>242</v>
      </c>
      <c r="B245" s="15" t="s">
        <v>666</v>
      </c>
      <c r="C245" s="14"/>
      <c r="D245" s="14">
        <v>6</v>
      </c>
      <c r="E245" s="15" t="s">
        <v>342</v>
      </c>
      <c r="F245" s="15" t="s">
        <v>171</v>
      </c>
      <c r="G245" s="14">
        <v>2</v>
      </c>
      <c r="H245" s="14">
        <v>0</v>
      </c>
      <c r="I245" s="14">
        <v>3</v>
      </c>
      <c r="J245" s="19">
        <f>G245*2+H245+I245</f>
        <v>7</v>
      </c>
      <c r="K245" s="15"/>
      <c r="L245" s="14"/>
      <c r="M245" s="14"/>
      <c r="N245" s="14"/>
      <c r="O245" s="16">
        <v>1</v>
      </c>
      <c r="P245" s="78">
        <f t="shared" si="18"/>
        <v>0</v>
      </c>
      <c r="Q245" s="18">
        <v>0.1</v>
      </c>
      <c r="R245" s="17">
        <f t="shared" si="21"/>
        <v>0</v>
      </c>
    </row>
    <row r="246" spans="1:18" ht="33" customHeight="1" x14ac:dyDescent="0.25">
      <c r="A246" s="183">
        <v>243</v>
      </c>
      <c r="B246" s="15" t="s">
        <v>667</v>
      </c>
      <c r="C246" s="15" t="s">
        <v>126</v>
      </c>
      <c r="D246" s="15">
        <v>9</v>
      </c>
      <c r="E246" s="15" t="s">
        <v>668</v>
      </c>
      <c r="F246" s="15" t="s">
        <v>171</v>
      </c>
      <c r="G246" s="14">
        <v>0</v>
      </c>
      <c r="H246" s="14">
        <v>6</v>
      </c>
      <c r="I246" s="14">
        <v>1</v>
      </c>
      <c r="J246" s="19">
        <f t="shared" ref="J246:J264" si="22">(G246*2)+H246+I246</f>
        <v>7</v>
      </c>
      <c r="K246" s="15"/>
      <c r="L246" s="16"/>
      <c r="M246" s="16"/>
      <c r="N246" s="16"/>
      <c r="O246" s="16">
        <v>1.1499999999999999</v>
      </c>
      <c r="P246" s="21">
        <f t="shared" si="18"/>
        <v>0</v>
      </c>
      <c r="Q246" s="18">
        <v>0.1</v>
      </c>
      <c r="R246" s="17">
        <f t="shared" si="21"/>
        <v>0</v>
      </c>
    </row>
    <row r="247" spans="1:18" ht="33" customHeight="1" x14ac:dyDescent="0.25">
      <c r="A247" s="183">
        <v>244</v>
      </c>
      <c r="B247" s="15" t="s">
        <v>669</v>
      </c>
      <c r="C247" s="15" t="s">
        <v>169</v>
      </c>
      <c r="D247" s="15">
        <v>10</v>
      </c>
      <c r="E247" s="15" t="s">
        <v>670</v>
      </c>
      <c r="F247" s="15" t="s">
        <v>171</v>
      </c>
      <c r="G247" s="14">
        <v>0</v>
      </c>
      <c r="H247" s="14">
        <v>6</v>
      </c>
      <c r="I247" s="14">
        <v>1</v>
      </c>
      <c r="J247" s="19">
        <f t="shared" si="22"/>
        <v>7</v>
      </c>
      <c r="K247" s="15"/>
      <c r="L247" s="16"/>
      <c r="M247" s="16"/>
      <c r="N247" s="16"/>
      <c r="O247" s="16">
        <v>1</v>
      </c>
      <c r="P247" s="21">
        <f t="shared" si="18"/>
        <v>0</v>
      </c>
      <c r="Q247" s="18">
        <v>0.1</v>
      </c>
      <c r="R247" s="17">
        <f t="shared" si="21"/>
        <v>0</v>
      </c>
    </row>
    <row r="248" spans="1:18" ht="33" customHeight="1" x14ac:dyDescent="0.25">
      <c r="A248" s="183">
        <v>245</v>
      </c>
      <c r="B248" s="15" t="s">
        <v>671</v>
      </c>
      <c r="C248" s="15" t="s">
        <v>169</v>
      </c>
      <c r="D248" s="14">
        <v>10</v>
      </c>
      <c r="E248" s="15" t="s">
        <v>672</v>
      </c>
      <c r="F248" s="15" t="s">
        <v>171</v>
      </c>
      <c r="G248" s="14">
        <v>0</v>
      </c>
      <c r="H248" s="14">
        <v>6</v>
      </c>
      <c r="I248" s="14">
        <v>1</v>
      </c>
      <c r="J248" s="19">
        <f t="shared" si="22"/>
        <v>7</v>
      </c>
      <c r="K248" s="15"/>
      <c r="L248" s="16"/>
      <c r="M248" s="16"/>
      <c r="N248" s="16"/>
      <c r="O248" s="16">
        <v>1</v>
      </c>
      <c r="P248" s="21">
        <f t="shared" si="18"/>
        <v>0</v>
      </c>
      <c r="Q248" s="18">
        <v>0.1</v>
      </c>
      <c r="R248" s="17">
        <f t="shared" si="21"/>
        <v>0</v>
      </c>
    </row>
    <row r="249" spans="1:18" ht="33" customHeight="1" x14ac:dyDescent="0.25">
      <c r="A249" s="183">
        <v>246</v>
      </c>
      <c r="B249" s="15" t="s">
        <v>415</v>
      </c>
      <c r="C249" s="15" t="s">
        <v>126</v>
      </c>
      <c r="D249" s="15">
        <v>12</v>
      </c>
      <c r="E249" s="15" t="s">
        <v>673</v>
      </c>
      <c r="F249" s="15" t="s">
        <v>171</v>
      </c>
      <c r="G249" s="14">
        <v>0</v>
      </c>
      <c r="H249" s="14">
        <v>6</v>
      </c>
      <c r="I249" s="14">
        <v>1</v>
      </c>
      <c r="J249" s="19">
        <f t="shared" si="22"/>
        <v>7</v>
      </c>
      <c r="K249" s="15"/>
      <c r="L249" s="16"/>
      <c r="M249" s="16"/>
      <c r="N249" s="16"/>
      <c r="O249" s="16">
        <v>1.3</v>
      </c>
      <c r="P249" s="21">
        <f t="shared" si="18"/>
        <v>0</v>
      </c>
      <c r="Q249" s="18">
        <v>0.1</v>
      </c>
      <c r="R249" s="17">
        <f t="shared" si="21"/>
        <v>0</v>
      </c>
    </row>
    <row r="250" spans="1:18" ht="33" customHeight="1" x14ac:dyDescent="0.25">
      <c r="A250" s="183">
        <v>247</v>
      </c>
      <c r="B250" s="15" t="s">
        <v>674</v>
      </c>
      <c r="C250" s="14" t="s">
        <v>126</v>
      </c>
      <c r="D250" s="14">
        <v>12</v>
      </c>
      <c r="E250" s="15" t="s">
        <v>675</v>
      </c>
      <c r="F250" s="15" t="s">
        <v>171</v>
      </c>
      <c r="G250" s="14">
        <v>0</v>
      </c>
      <c r="H250" s="14">
        <v>6</v>
      </c>
      <c r="I250" s="14">
        <v>1</v>
      </c>
      <c r="J250" s="19">
        <f t="shared" si="22"/>
        <v>7</v>
      </c>
      <c r="K250" s="15"/>
      <c r="L250" s="16"/>
      <c r="M250" s="16"/>
      <c r="N250" s="16"/>
      <c r="O250" s="16">
        <v>1.1499999999999999</v>
      </c>
      <c r="P250" s="21">
        <f t="shared" si="18"/>
        <v>0</v>
      </c>
      <c r="Q250" s="18">
        <v>0.1</v>
      </c>
      <c r="R250" s="17">
        <f t="shared" si="21"/>
        <v>0</v>
      </c>
    </row>
    <row r="251" spans="1:18" ht="33" customHeight="1" x14ac:dyDescent="0.25">
      <c r="A251" s="183">
        <v>248</v>
      </c>
      <c r="B251" s="15" t="s">
        <v>676</v>
      </c>
      <c r="C251" s="14"/>
      <c r="D251" s="14">
        <v>12</v>
      </c>
      <c r="E251" s="15" t="s">
        <v>677</v>
      </c>
      <c r="F251" s="15" t="s">
        <v>171</v>
      </c>
      <c r="G251" s="14">
        <v>0</v>
      </c>
      <c r="H251" s="14">
        <v>6</v>
      </c>
      <c r="I251" s="14">
        <v>1</v>
      </c>
      <c r="J251" s="19">
        <f t="shared" si="22"/>
        <v>7</v>
      </c>
      <c r="K251" s="15"/>
      <c r="L251" s="14"/>
      <c r="M251" s="14"/>
      <c r="N251" s="14"/>
      <c r="O251" s="14"/>
      <c r="P251" s="85">
        <f t="shared" si="18"/>
        <v>0</v>
      </c>
      <c r="Q251" s="18">
        <v>0.1</v>
      </c>
      <c r="R251" s="17">
        <f t="shared" si="21"/>
        <v>0</v>
      </c>
    </row>
    <row r="252" spans="1:18" ht="33" customHeight="1" x14ac:dyDescent="0.25">
      <c r="A252" s="183">
        <v>249</v>
      </c>
      <c r="B252" s="15" t="s">
        <v>678</v>
      </c>
      <c r="C252" s="15"/>
      <c r="D252" s="15">
        <v>13</v>
      </c>
      <c r="E252" s="15" t="s">
        <v>679</v>
      </c>
      <c r="F252" s="15" t="s">
        <v>171</v>
      </c>
      <c r="G252" s="14">
        <v>0</v>
      </c>
      <c r="H252" s="14">
        <v>1</v>
      </c>
      <c r="I252" s="14">
        <v>6</v>
      </c>
      <c r="J252" s="19">
        <f t="shared" si="22"/>
        <v>7</v>
      </c>
      <c r="K252" s="15"/>
      <c r="L252" s="16"/>
      <c r="M252" s="16"/>
      <c r="N252" s="16"/>
      <c r="O252" s="16">
        <v>1.1499999999999999</v>
      </c>
      <c r="P252" s="21">
        <f t="shared" si="18"/>
        <v>0</v>
      </c>
      <c r="Q252" s="18">
        <v>0.1</v>
      </c>
      <c r="R252" s="17">
        <f t="shared" si="21"/>
        <v>0</v>
      </c>
    </row>
    <row r="253" spans="1:18" ht="33" customHeight="1" x14ac:dyDescent="0.25">
      <c r="A253" s="183">
        <v>250</v>
      </c>
      <c r="B253" s="15" t="s">
        <v>680</v>
      </c>
      <c r="C253" s="14"/>
      <c r="D253" s="14">
        <v>13</v>
      </c>
      <c r="E253" s="15" t="s">
        <v>681</v>
      </c>
      <c r="F253" s="15" t="s">
        <v>171</v>
      </c>
      <c r="G253" s="14">
        <v>0</v>
      </c>
      <c r="H253" s="14">
        <v>6</v>
      </c>
      <c r="I253" s="14">
        <v>1</v>
      </c>
      <c r="J253" s="19">
        <f t="shared" si="22"/>
        <v>7</v>
      </c>
      <c r="K253" s="15"/>
      <c r="L253" s="16"/>
      <c r="M253" s="16"/>
      <c r="N253" s="16"/>
      <c r="O253" s="16">
        <v>1.1499999999999999</v>
      </c>
      <c r="P253" s="21">
        <f t="shared" si="18"/>
        <v>0</v>
      </c>
      <c r="Q253" s="18">
        <v>0.1</v>
      </c>
      <c r="R253" s="17">
        <f t="shared" si="21"/>
        <v>0</v>
      </c>
    </row>
    <row r="254" spans="1:18" ht="33" customHeight="1" x14ac:dyDescent="0.25">
      <c r="A254" s="183">
        <v>251</v>
      </c>
      <c r="B254" s="15" t="s">
        <v>682</v>
      </c>
      <c r="C254" s="15"/>
      <c r="D254" s="15">
        <v>15</v>
      </c>
      <c r="E254" s="15" t="s">
        <v>683</v>
      </c>
      <c r="F254" s="15" t="s">
        <v>171</v>
      </c>
      <c r="G254" s="14">
        <v>0</v>
      </c>
      <c r="H254" s="14">
        <v>6</v>
      </c>
      <c r="I254" s="14">
        <v>1</v>
      </c>
      <c r="J254" s="19">
        <f t="shared" si="22"/>
        <v>7</v>
      </c>
      <c r="K254" s="15"/>
      <c r="L254" s="16"/>
      <c r="M254" s="16"/>
      <c r="N254" s="16"/>
      <c r="O254" s="16">
        <v>1</v>
      </c>
      <c r="P254" s="21">
        <f t="shared" si="18"/>
        <v>0</v>
      </c>
      <c r="Q254" s="18">
        <v>0.1</v>
      </c>
      <c r="R254" s="17">
        <f t="shared" si="21"/>
        <v>0</v>
      </c>
    </row>
    <row r="255" spans="1:18" ht="33" customHeight="1" x14ac:dyDescent="0.25">
      <c r="A255" s="183">
        <v>252</v>
      </c>
      <c r="B255" s="15" t="s">
        <v>684</v>
      </c>
      <c r="C255" s="15"/>
      <c r="D255" s="14">
        <v>17</v>
      </c>
      <c r="E255" s="15" t="s">
        <v>685</v>
      </c>
      <c r="F255" s="15" t="s">
        <v>171</v>
      </c>
      <c r="G255" s="14">
        <v>0</v>
      </c>
      <c r="H255" s="14">
        <v>6</v>
      </c>
      <c r="I255" s="14">
        <v>1</v>
      </c>
      <c r="J255" s="19">
        <f t="shared" si="22"/>
        <v>7</v>
      </c>
      <c r="K255" s="15"/>
      <c r="L255" s="16"/>
      <c r="M255" s="16"/>
      <c r="N255" s="16"/>
      <c r="O255" s="16">
        <v>1</v>
      </c>
      <c r="P255" s="21">
        <f t="shared" si="18"/>
        <v>0</v>
      </c>
      <c r="Q255" s="18">
        <v>0.1</v>
      </c>
      <c r="R255" s="17">
        <f t="shared" si="21"/>
        <v>0</v>
      </c>
    </row>
    <row r="256" spans="1:18" ht="33" customHeight="1" x14ac:dyDescent="0.25">
      <c r="A256" s="183">
        <v>253</v>
      </c>
      <c r="B256" s="15" t="s">
        <v>686</v>
      </c>
      <c r="C256" s="15"/>
      <c r="D256" s="15">
        <v>18</v>
      </c>
      <c r="E256" s="15" t="s">
        <v>687</v>
      </c>
      <c r="F256" s="15" t="s">
        <v>171</v>
      </c>
      <c r="G256" s="14">
        <v>0</v>
      </c>
      <c r="H256" s="14">
        <v>6</v>
      </c>
      <c r="I256" s="14">
        <v>1</v>
      </c>
      <c r="J256" s="19">
        <f t="shared" si="22"/>
        <v>7</v>
      </c>
      <c r="K256" s="15"/>
      <c r="L256" s="16"/>
      <c r="M256" s="16"/>
      <c r="N256" s="16"/>
      <c r="O256" s="16">
        <v>1.3</v>
      </c>
      <c r="P256" s="21">
        <f t="shared" si="18"/>
        <v>0</v>
      </c>
      <c r="Q256" s="18">
        <v>0.1</v>
      </c>
      <c r="R256" s="17">
        <f t="shared" si="21"/>
        <v>0</v>
      </c>
    </row>
    <row r="257" spans="1:18" ht="33" customHeight="1" x14ac:dyDescent="0.25">
      <c r="A257" s="183">
        <v>254</v>
      </c>
      <c r="B257" s="15" t="s">
        <v>688</v>
      </c>
      <c r="C257" s="14"/>
      <c r="D257" s="14">
        <v>19</v>
      </c>
      <c r="E257" s="15" t="s">
        <v>689</v>
      </c>
      <c r="F257" s="15" t="s">
        <v>171</v>
      </c>
      <c r="G257" s="14">
        <v>0</v>
      </c>
      <c r="H257" s="14">
        <v>1</v>
      </c>
      <c r="I257" s="14">
        <v>6</v>
      </c>
      <c r="J257" s="19">
        <f t="shared" si="22"/>
        <v>7</v>
      </c>
      <c r="K257" s="15"/>
      <c r="L257" s="16"/>
      <c r="M257" s="16"/>
      <c r="N257" s="16"/>
      <c r="O257" s="16">
        <v>1</v>
      </c>
      <c r="P257" s="21">
        <f t="shared" si="18"/>
        <v>0</v>
      </c>
      <c r="Q257" s="18">
        <v>0.1</v>
      </c>
      <c r="R257" s="17">
        <f t="shared" si="21"/>
        <v>0</v>
      </c>
    </row>
    <row r="258" spans="1:18" ht="33" customHeight="1" x14ac:dyDescent="0.25">
      <c r="A258" s="183">
        <v>255</v>
      </c>
      <c r="B258" s="15" t="s">
        <v>690</v>
      </c>
      <c r="C258" s="15"/>
      <c r="D258" s="15" t="s">
        <v>230</v>
      </c>
      <c r="E258" s="15" t="s">
        <v>691</v>
      </c>
      <c r="F258" s="15" t="s">
        <v>171</v>
      </c>
      <c r="G258" s="14">
        <v>0</v>
      </c>
      <c r="H258" s="14">
        <v>6</v>
      </c>
      <c r="I258" s="14">
        <v>1</v>
      </c>
      <c r="J258" s="19">
        <f t="shared" si="22"/>
        <v>7</v>
      </c>
      <c r="K258" s="15"/>
      <c r="L258" s="16"/>
      <c r="M258" s="16"/>
      <c r="N258" s="16"/>
      <c r="O258" s="16">
        <v>1.3</v>
      </c>
      <c r="P258" s="21">
        <f t="shared" si="18"/>
        <v>0</v>
      </c>
      <c r="Q258" s="18">
        <v>0.1</v>
      </c>
      <c r="R258" s="17">
        <f t="shared" si="21"/>
        <v>0</v>
      </c>
    </row>
    <row r="259" spans="1:18" ht="33" customHeight="1" x14ac:dyDescent="0.25">
      <c r="A259" s="183">
        <v>256</v>
      </c>
      <c r="B259" s="15" t="s">
        <v>692</v>
      </c>
      <c r="C259" s="14"/>
      <c r="D259" s="14" t="s">
        <v>693</v>
      </c>
      <c r="E259" s="15" t="s">
        <v>694</v>
      </c>
      <c r="F259" s="15" t="s">
        <v>171</v>
      </c>
      <c r="G259" s="14">
        <v>0</v>
      </c>
      <c r="H259" s="14">
        <v>6</v>
      </c>
      <c r="I259" s="14">
        <v>1</v>
      </c>
      <c r="J259" s="19">
        <f t="shared" si="22"/>
        <v>7</v>
      </c>
      <c r="K259" s="15"/>
      <c r="L259" s="16"/>
      <c r="M259" s="16"/>
      <c r="N259" s="16"/>
      <c r="O259" s="16">
        <v>1</v>
      </c>
      <c r="P259" s="21">
        <f t="shared" si="18"/>
        <v>0</v>
      </c>
      <c r="Q259" s="18">
        <v>0.1</v>
      </c>
      <c r="R259" s="17">
        <f t="shared" si="21"/>
        <v>0</v>
      </c>
    </row>
    <row r="260" spans="1:18" ht="33" customHeight="1" x14ac:dyDescent="0.25">
      <c r="A260" s="183">
        <v>257</v>
      </c>
      <c r="B260" s="15" t="s">
        <v>695</v>
      </c>
      <c r="C260" s="15" t="s">
        <v>126</v>
      </c>
      <c r="D260" s="15">
        <v>3</v>
      </c>
      <c r="E260" s="15" t="s">
        <v>696</v>
      </c>
      <c r="F260" s="15" t="s">
        <v>171</v>
      </c>
      <c r="G260" s="14">
        <v>2</v>
      </c>
      <c r="H260" s="14">
        <v>1</v>
      </c>
      <c r="I260" s="14">
        <v>1</v>
      </c>
      <c r="J260" s="19">
        <f t="shared" si="22"/>
        <v>6</v>
      </c>
      <c r="K260" s="15"/>
      <c r="L260" s="16"/>
      <c r="M260" s="16"/>
      <c r="N260" s="16"/>
      <c r="O260" s="16">
        <v>1</v>
      </c>
      <c r="P260" s="21">
        <v>0</v>
      </c>
      <c r="Q260" s="18">
        <v>0.1</v>
      </c>
      <c r="R260" s="17">
        <f t="shared" si="21"/>
        <v>0</v>
      </c>
    </row>
    <row r="261" spans="1:18" ht="33" customHeight="1" x14ac:dyDescent="0.25">
      <c r="A261" s="183">
        <v>258</v>
      </c>
      <c r="B261" s="15" t="s">
        <v>697</v>
      </c>
      <c r="C261" s="15" t="s">
        <v>126</v>
      </c>
      <c r="D261" s="15">
        <v>3</v>
      </c>
      <c r="E261" s="15" t="s">
        <v>698</v>
      </c>
      <c r="F261" s="15" t="s">
        <v>171</v>
      </c>
      <c r="G261" s="14">
        <v>2</v>
      </c>
      <c r="H261" s="14">
        <v>1</v>
      </c>
      <c r="I261" s="14">
        <v>1</v>
      </c>
      <c r="J261" s="19">
        <f t="shared" si="22"/>
        <v>6</v>
      </c>
      <c r="K261" s="15"/>
      <c r="L261" s="16"/>
      <c r="M261" s="16"/>
      <c r="N261" s="16"/>
      <c r="O261" s="16">
        <v>1</v>
      </c>
      <c r="P261" s="21">
        <f t="shared" ref="P261:P292" si="23">(((G261*L261*2)+(H261*M261)+(I261*N261))*O261)*100</f>
        <v>0</v>
      </c>
      <c r="Q261" s="18">
        <v>0.1</v>
      </c>
      <c r="R261" s="17">
        <f t="shared" si="21"/>
        <v>0</v>
      </c>
    </row>
    <row r="262" spans="1:18" ht="33" customHeight="1" x14ac:dyDescent="0.25">
      <c r="A262" s="183">
        <v>259</v>
      </c>
      <c r="B262" s="15" t="s">
        <v>699</v>
      </c>
      <c r="C262" s="15" t="s">
        <v>126</v>
      </c>
      <c r="D262" s="15">
        <v>3</v>
      </c>
      <c r="E262" s="15" t="s">
        <v>158</v>
      </c>
      <c r="F262" s="15" t="s">
        <v>171</v>
      </c>
      <c r="G262" s="14">
        <v>2</v>
      </c>
      <c r="H262" s="14">
        <v>1</v>
      </c>
      <c r="I262" s="14">
        <v>1</v>
      </c>
      <c r="J262" s="19">
        <f t="shared" si="22"/>
        <v>6</v>
      </c>
      <c r="K262" s="15"/>
      <c r="L262" s="16"/>
      <c r="M262" s="16"/>
      <c r="N262" s="16"/>
      <c r="O262" s="16">
        <v>1.1499999999999999</v>
      </c>
      <c r="P262" s="21">
        <f t="shared" si="23"/>
        <v>0</v>
      </c>
      <c r="Q262" s="18">
        <v>0.1</v>
      </c>
      <c r="R262" s="17">
        <f t="shared" si="21"/>
        <v>0</v>
      </c>
    </row>
    <row r="263" spans="1:18" ht="33" customHeight="1" x14ac:dyDescent="0.25">
      <c r="A263" s="183">
        <v>260</v>
      </c>
      <c r="B263" s="15" t="s">
        <v>700</v>
      </c>
      <c r="C263" s="15" t="s">
        <v>126</v>
      </c>
      <c r="D263" s="15">
        <v>3</v>
      </c>
      <c r="E263" s="15" t="s">
        <v>701</v>
      </c>
      <c r="F263" s="15" t="s">
        <v>171</v>
      </c>
      <c r="G263" s="14">
        <v>0</v>
      </c>
      <c r="H263" s="14">
        <v>3</v>
      </c>
      <c r="I263" s="14">
        <v>3</v>
      </c>
      <c r="J263" s="19">
        <f t="shared" si="22"/>
        <v>6</v>
      </c>
      <c r="K263" s="15"/>
      <c r="L263" s="16"/>
      <c r="M263" s="16"/>
      <c r="N263" s="16"/>
      <c r="O263" s="16">
        <v>1.1499999999999999</v>
      </c>
      <c r="P263" s="21">
        <f t="shared" si="23"/>
        <v>0</v>
      </c>
      <c r="Q263" s="18">
        <v>0.1</v>
      </c>
      <c r="R263" s="17">
        <f t="shared" si="21"/>
        <v>0</v>
      </c>
    </row>
    <row r="264" spans="1:18" ht="33" customHeight="1" x14ac:dyDescent="0.25">
      <c r="A264" s="183">
        <v>261</v>
      </c>
      <c r="B264" s="15" t="s">
        <v>702</v>
      </c>
      <c r="C264" s="14"/>
      <c r="D264" s="14">
        <v>4</v>
      </c>
      <c r="E264" s="15" t="s">
        <v>703</v>
      </c>
      <c r="F264" s="15" t="s">
        <v>171</v>
      </c>
      <c r="G264" s="14">
        <v>0</v>
      </c>
      <c r="H264" s="14">
        <v>3</v>
      </c>
      <c r="I264" s="14">
        <v>3</v>
      </c>
      <c r="J264" s="19">
        <f t="shared" si="22"/>
        <v>6</v>
      </c>
      <c r="K264" s="15"/>
      <c r="L264" s="14"/>
      <c r="M264" s="14"/>
      <c r="N264" s="14"/>
      <c r="O264" s="16">
        <v>1.1499999999999999</v>
      </c>
      <c r="P264" s="21">
        <f t="shared" si="23"/>
        <v>0</v>
      </c>
      <c r="Q264" s="18">
        <v>0.1</v>
      </c>
      <c r="R264" s="17">
        <f t="shared" si="21"/>
        <v>0</v>
      </c>
    </row>
    <row r="265" spans="1:18" ht="33" customHeight="1" x14ac:dyDescent="0.25">
      <c r="A265" s="183">
        <v>262</v>
      </c>
      <c r="B265" s="15" t="s">
        <v>704</v>
      </c>
      <c r="C265" s="15" t="s">
        <v>126</v>
      </c>
      <c r="D265" s="15">
        <v>5</v>
      </c>
      <c r="E265" s="15" t="s">
        <v>705</v>
      </c>
      <c r="F265" s="15" t="s">
        <v>171</v>
      </c>
      <c r="G265" s="14">
        <v>0</v>
      </c>
      <c r="H265" s="14">
        <v>0</v>
      </c>
      <c r="I265" s="14">
        <v>6</v>
      </c>
      <c r="J265" s="19">
        <f>G265*2+H265+I265</f>
        <v>6</v>
      </c>
      <c r="K265" s="15"/>
      <c r="L265" s="16"/>
      <c r="M265" s="16"/>
      <c r="N265" s="16"/>
      <c r="O265" s="16">
        <v>1.3</v>
      </c>
      <c r="P265" s="17">
        <f t="shared" si="23"/>
        <v>0</v>
      </c>
      <c r="Q265" s="18">
        <v>0.1</v>
      </c>
      <c r="R265" s="17">
        <f t="shared" si="21"/>
        <v>0</v>
      </c>
    </row>
    <row r="266" spans="1:18" ht="33" customHeight="1" x14ac:dyDescent="0.25">
      <c r="A266" s="183">
        <v>263</v>
      </c>
      <c r="B266" s="15" t="s">
        <v>706</v>
      </c>
      <c r="C266" s="14"/>
      <c r="D266" s="14">
        <v>6</v>
      </c>
      <c r="E266" s="15" t="s">
        <v>158</v>
      </c>
      <c r="F266" s="15" t="s">
        <v>171</v>
      </c>
      <c r="G266" s="14">
        <v>2</v>
      </c>
      <c r="H266" s="14">
        <v>1</v>
      </c>
      <c r="I266" s="14">
        <v>1</v>
      </c>
      <c r="J266" s="19">
        <f t="shared" ref="J266:J297" si="24">(G266*2)+H266+I266</f>
        <v>6</v>
      </c>
      <c r="K266" s="15"/>
      <c r="L266" s="14"/>
      <c r="M266" s="14"/>
      <c r="N266" s="14"/>
      <c r="O266" s="16">
        <v>1</v>
      </c>
      <c r="P266" s="78">
        <f t="shared" si="23"/>
        <v>0</v>
      </c>
      <c r="Q266" s="18">
        <v>0.1</v>
      </c>
      <c r="R266" s="17">
        <f t="shared" ref="R266:R297" si="25">(P266/Q266)*1000</f>
        <v>0</v>
      </c>
    </row>
    <row r="267" spans="1:18" ht="33" customHeight="1" x14ac:dyDescent="0.25">
      <c r="A267" s="183">
        <v>264</v>
      </c>
      <c r="B267" s="15" t="s">
        <v>707</v>
      </c>
      <c r="C267" s="14" t="s">
        <v>126</v>
      </c>
      <c r="D267" s="14">
        <v>7</v>
      </c>
      <c r="E267" s="15" t="s">
        <v>708</v>
      </c>
      <c r="F267" s="15" t="s">
        <v>171</v>
      </c>
      <c r="G267" s="14">
        <v>0</v>
      </c>
      <c r="H267" s="14">
        <v>3</v>
      </c>
      <c r="I267" s="14">
        <v>3</v>
      </c>
      <c r="J267" s="19">
        <f t="shared" si="24"/>
        <v>6</v>
      </c>
      <c r="K267" s="15" t="s">
        <v>709</v>
      </c>
      <c r="L267" s="16">
        <v>0.5</v>
      </c>
      <c r="M267" s="16">
        <v>0</v>
      </c>
      <c r="N267" s="16">
        <v>0</v>
      </c>
      <c r="O267" s="16">
        <v>1</v>
      </c>
      <c r="P267" s="78">
        <f t="shared" si="23"/>
        <v>0</v>
      </c>
      <c r="Q267" s="18">
        <v>200000</v>
      </c>
      <c r="R267" s="17">
        <f t="shared" si="25"/>
        <v>0</v>
      </c>
    </row>
    <row r="268" spans="1:18" ht="33" customHeight="1" x14ac:dyDescent="0.25">
      <c r="A268" s="183">
        <v>265</v>
      </c>
      <c r="B268" s="15" t="s">
        <v>710</v>
      </c>
      <c r="C268" s="14"/>
      <c r="D268" s="14">
        <v>9</v>
      </c>
      <c r="E268" s="15" t="s">
        <v>711</v>
      </c>
      <c r="F268" s="15" t="s">
        <v>171</v>
      </c>
      <c r="G268" s="14">
        <v>2</v>
      </c>
      <c r="H268" s="14">
        <v>1</v>
      </c>
      <c r="I268" s="14">
        <v>1</v>
      </c>
      <c r="J268" s="19">
        <f t="shared" si="24"/>
        <v>6</v>
      </c>
      <c r="K268" s="15"/>
      <c r="L268" s="16"/>
      <c r="M268" s="16"/>
      <c r="N268" s="16"/>
      <c r="O268" s="16">
        <v>1</v>
      </c>
      <c r="P268" s="21">
        <f t="shared" si="23"/>
        <v>0</v>
      </c>
      <c r="Q268" s="18">
        <v>0.1</v>
      </c>
      <c r="R268" s="17">
        <f t="shared" si="25"/>
        <v>0</v>
      </c>
    </row>
    <row r="269" spans="1:18" ht="33" customHeight="1" x14ac:dyDescent="0.25">
      <c r="A269" s="183">
        <v>266</v>
      </c>
      <c r="B269" s="15" t="s">
        <v>712</v>
      </c>
      <c r="C269" s="15"/>
      <c r="D269" s="15">
        <v>10</v>
      </c>
      <c r="E269" s="15" t="s">
        <v>158</v>
      </c>
      <c r="F269" s="15" t="s">
        <v>171</v>
      </c>
      <c r="G269" s="14">
        <v>2</v>
      </c>
      <c r="H269" s="14">
        <v>1</v>
      </c>
      <c r="I269" s="14">
        <v>1</v>
      </c>
      <c r="J269" s="19">
        <f t="shared" si="24"/>
        <v>6</v>
      </c>
      <c r="K269" s="15"/>
      <c r="L269" s="16"/>
      <c r="M269" s="16"/>
      <c r="N269" s="16"/>
      <c r="O269" s="16">
        <v>1.1499999999999999</v>
      </c>
      <c r="P269" s="21">
        <f t="shared" si="23"/>
        <v>0</v>
      </c>
      <c r="Q269" s="18">
        <v>0.1</v>
      </c>
      <c r="R269" s="17">
        <f t="shared" si="25"/>
        <v>0</v>
      </c>
    </row>
    <row r="270" spans="1:18" ht="33" customHeight="1" x14ac:dyDescent="0.25">
      <c r="A270" s="183">
        <v>267</v>
      </c>
      <c r="B270" s="15" t="s">
        <v>713</v>
      </c>
      <c r="C270" s="15" t="s">
        <v>126</v>
      </c>
      <c r="D270" s="14">
        <v>10</v>
      </c>
      <c r="E270" s="15" t="s">
        <v>714</v>
      </c>
      <c r="F270" s="15" t="s">
        <v>171</v>
      </c>
      <c r="G270" s="14">
        <v>0</v>
      </c>
      <c r="H270" s="14">
        <v>3</v>
      </c>
      <c r="I270" s="14">
        <v>3</v>
      </c>
      <c r="J270" s="19">
        <f t="shared" si="24"/>
        <v>6</v>
      </c>
      <c r="K270" s="15"/>
      <c r="L270" s="16"/>
      <c r="M270" s="16"/>
      <c r="N270" s="16"/>
      <c r="O270" s="16">
        <v>1.3</v>
      </c>
      <c r="P270" s="78">
        <f t="shared" si="23"/>
        <v>0</v>
      </c>
      <c r="Q270" s="18">
        <v>0.1</v>
      </c>
      <c r="R270" s="17">
        <f t="shared" si="25"/>
        <v>0</v>
      </c>
    </row>
    <row r="271" spans="1:18" ht="33" customHeight="1" x14ac:dyDescent="0.25">
      <c r="A271" s="183">
        <v>268</v>
      </c>
      <c r="B271" s="15" t="s">
        <v>715</v>
      </c>
      <c r="C271" s="14" t="s">
        <v>126</v>
      </c>
      <c r="D271" s="14">
        <v>11</v>
      </c>
      <c r="E271" s="15" t="s">
        <v>716</v>
      </c>
      <c r="F271" s="15" t="s">
        <v>171</v>
      </c>
      <c r="G271" s="14">
        <v>0</v>
      </c>
      <c r="H271" s="14">
        <v>3</v>
      </c>
      <c r="I271" s="14">
        <v>3</v>
      </c>
      <c r="J271" s="19">
        <f t="shared" si="24"/>
        <v>6</v>
      </c>
      <c r="K271" s="15"/>
      <c r="L271" s="16"/>
      <c r="M271" s="16"/>
      <c r="N271" s="16"/>
      <c r="O271" s="16">
        <v>1</v>
      </c>
      <c r="P271" s="78">
        <f t="shared" si="23"/>
        <v>0</v>
      </c>
      <c r="Q271" s="18">
        <v>0.1</v>
      </c>
      <c r="R271" s="17">
        <f t="shared" si="25"/>
        <v>0</v>
      </c>
    </row>
    <row r="272" spans="1:18" ht="33" customHeight="1" x14ac:dyDescent="0.25">
      <c r="A272" s="183">
        <v>269</v>
      </c>
      <c r="B272" s="15" t="s">
        <v>717</v>
      </c>
      <c r="C272" s="15" t="s">
        <v>126</v>
      </c>
      <c r="D272" s="15">
        <v>12</v>
      </c>
      <c r="E272" s="15" t="s">
        <v>718</v>
      </c>
      <c r="F272" s="15" t="s">
        <v>171</v>
      </c>
      <c r="G272" s="14">
        <v>0</v>
      </c>
      <c r="H272" s="14">
        <v>6</v>
      </c>
      <c r="I272" s="14">
        <v>0</v>
      </c>
      <c r="J272" s="19">
        <f t="shared" si="24"/>
        <v>6</v>
      </c>
      <c r="K272" s="15"/>
      <c r="L272" s="16"/>
      <c r="M272" s="16"/>
      <c r="N272" s="16"/>
      <c r="O272" s="16">
        <v>1</v>
      </c>
      <c r="P272" s="21">
        <f t="shared" si="23"/>
        <v>0</v>
      </c>
      <c r="Q272" s="18">
        <v>0.1</v>
      </c>
      <c r="R272" s="17">
        <f t="shared" si="25"/>
        <v>0</v>
      </c>
    </row>
    <row r="273" spans="1:18" ht="33" customHeight="1" x14ac:dyDescent="0.25">
      <c r="A273" s="183">
        <v>270</v>
      </c>
      <c r="B273" s="15" t="s">
        <v>719</v>
      </c>
      <c r="C273" s="15"/>
      <c r="D273" s="14">
        <v>13</v>
      </c>
      <c r="E273" s="15" t="s">
        <v>720</v>
      </c>
      <c r="F273" s="15" t="s">
        <v>171</v>
      </c>
      <c r="G273" s="14">
        <v>0</v>
      </c>
      <c r="H273" s="14">
        <v>3</v>
      </c>
      <c r="I273" s="14">
        <v>3</v>
      </c>
      <c r="J273" s="19">
        <f t="shared" si="24"/>
        <v>6</v>
      </c>
      <c r="K273" s="15"/>
      <c r="L273" s="16"/>
      <c r="M273" s="16"/>
      <c r="N273" s="16"/>
      <c r="O273" s="16">
        <v>1.3</v>
      </c>
      <c r="P273" s="78">
        <f t="shared" si="23"/>
        <v>0</v>
      </c>
      <c r="Q273" s="18">
        <v>0.1</v>
      </c>
      <c r="R273" s="17">
        <f t="shared" si="25"/>
        <v>0</v>
      </c>
    </row>
    <row r="274" spans="1:18" ht="33" customHeight="1" x14ac:dyDescent="0.25">
      <c r="A274" s="183">
        <v>271</v>
      </c>
      <c r="B274" s="15" t="s">
        <v>721</v>
      </c>
      <c r="C274" s="14"/>
      <c r="D274" s="14">
        <v>13</v>
      </c>
      <c r="E274" s="15" t="s">
        <v>722</v>
      </c>
      <c r="F274" s="15" t="s">
        <v>171</v>
      </c>
      <c r="G274" s="14">
        <v>0</v>
      </c>
      <c r="H274" s="14">
        <v>3</v>
      </c>
      <c r="I274" s="14">
        <v>3</v>
      </c>
      <c r="J274" s="19">
        <f t="shared" si="24"/>
        <v>6</v>
      </c>
      <c r="K274" s="15"/>
      <c r="L274" s="14"/>
      <c r="M274" s="14"/>
      <c r="N274" s="14"/>
      <c r="O274" s="16">
        <v>1.1499999999999999</v>
      </c>
      <c r="P274" s="21">
        <f t="shared" si="23"/>
        <v>0</v>
      </c>
      <c r="Q274" s="18">
        <v>0.1</v>
      </c>
      <c r="R274" s="17">
        <f t="shared" si="25"/>
        <v>0</v>
      </c>
    </row>
    <row r="275" spans="1:18" ht="33" customHeight="1" x14ac:dyDescent="0.25">
      <c r="A275" s="183">
        <v>272</v>
      </c>
      <c r="B275" s="15" t="s">
        <v>723</v>
      </c>
      <c r="C275" s="15"/>
      <c r="D275" s="14">
        <v>14</v>
      </c>
      <c r="E275" s="15" t="s">
        <v>583</v>
      </c>
      <c r="F275" s="15" t="s">
        <v>171</v>
      </c>
      <c r="G275" s="14">
        <v>0</v>
      </c>
      <c r="H275" s="14">
        <v>3</v>
      </c>
      <c r="I275" s="14">
        <v>3</v>
      </c>
      <c r="J275" s="19">
        <f t="shared" si="24"/>
        <v>6</v>
      </c>
      <c r="K275" s="15"/>
      <c r="L275" s="16"/>
      <c r="M275" s="16"/>
      <c r="N275" s="16"/>
      <c r="O275" s="16">
        <v>1.3</v>
      </c>
      <c r="P275" s="21">
        <f t="shared" si="23"/>
        <v>0</v>
      </c>
      <c r="Q275" s="18">
        <v>0.1</v>
      </c>
      <c r="R275" s="17">
        <f t="shared" si="25"/>
        <v>0</v>
      </c>
    </row>
    <row r="276" spans="1:18" ht="33" customHeight="1" x14ac:dyDescent="0.25">
      <c r="A276" s="183">
        <v>273</v>
      </c>
      <c r="B276" s="15" t="s">
        <v>724</v>
      </c>
      <c r="C276" s="15"/>
      <c r="D276" s="15">
        <v>14</v>
      </c>
      <c r="E276" s="15" t="s">
        <v>725</v>
      </c>
      <c r="F276" s="15" t="s">
        <v>171</v>
      </c>
      <c r="G276" s="14">
        <v>0</v>
      </c>
      <c r="H276" s="14">
        <v>3</v>
      </c>
      <c r="I276" s="14">
        <v>3</v>
      </c>
      <c r="J276" s="19">
        <f t="shared" si="24"/>
        <v>6</v>
      </c>
      <c r="K276" s="15"/>
      <c r="L276" s="16"/>
      <c r="M276" s="16"/>
      <c r="N276" s="16"/>
      <c r="O276" s="16">
        <v>1.1499999999999999</v>
      </c>
      <c r="P276" s="21">
        <f t="shared" si="23"/>
        <v>0</v>
      </c>
      <c r="Q276" s="18">
        <v>0.1</v>
      </c>
      <c r="R276" s="17">
        <f t="shared" si="25"/>
        <v>0</v>
      </c>
    </row>
    <row r="277" spans="1:18" ht="33" customHeight="1" x14ac:dyDescent="0.25">
      <c r="A277" s="183">
        <v>274</v>
      </c>
      <c r="B277" s="15" t="s">
        <v>726</v>
      </c>
      <c r="C277" s="15"/>
      <c r="D277" s="14">
        <v>14</v>
      </c>
      <c r="E277" s="15" t="s">
        <v>583</v>
      </c>
      <c r="F277" s="15" t="s">
        <v>171</v>
      </c>
      <c r="G277" s="14">
        <v>0</v>
      </c>
      <c r="H277" s="14">
        <v>3</v>
      </c>
      <c r="I277" s="14">
        <v>3</v>
      </c>
      <c r="J277" s="19">
        <f t="shared" si="24"/>
        <v>6</v>
      </c>
      <c r="K277" s="15"/>
      <c r="L277" s="16"/>
      <c r="M277" s="16"/>
      <c r="N277" s="16"/>
      <c r="O277" s="16">
        <v>1.3</v>
      </c>
      <c r="P277" s="78">
        <f t="shared" si="23"/>
        <v>0</v>
      </c>
      <c r="Q277" s="18">
        <v>0.1</v>
      </c>
      <c r="R277" s="17">
        <f t="shared" si="25"/>
        <v>0</v>
      </c>
    </row>
    <row r="278" spans="1:18" ht="33" customHeight="1" x14ac:dyDescent="0.25">
      <c r="A278" s="183">
        <v>275</v>
      </c>
      <c r="B278" s="15" t="s">
        <v>727</v>
      </c>
      <c r="C278" s="15"/>
      <c r="D278" s="14">
        <v>14</v>
      </c>
      <c r="E278" s="15" t="s">
        <v>583</v>
      </c>
      <c r="F278" s="15" t="s">
        <v>171</v>
      </c>
      <c r="G278" s="14">
        <v>0</v>
      </c>
      <c r="H278" s="14">
        <v>3</v>
      </c>
      <c r="I278" s="14">
        <v>3</v>
      </c>
      <c r="J278" s="19">
        <f t="shared" si="24"/>
        <v>6</v>
      </c>
      <c r="K278" s="15"/>
      <c r="L278" s="16"/>
      <c r="M278" s="16"/>
      <c r="N278" s="16"/>
      <c r="O278" s="16">
        <v>1.3</v>
      </c>
      <c r="P278" s="78">
        <f t="shared" si="23"/>
        <v>0</v>
      </c>
      <c r="Q278" s="18">
        <v>0.1</v>
      </c>
      <c r="R278" s="17">
        <f t="shared" si="25"/>
        <v>0</v>
      </c>
    </row>
    <row r="279" spans="1:18" ht="33" customHeight="1" x14ac:dyDescent="0.25">
      <c r="A279" s="183">
        <v>276</v>
      </c>
      <c r="B279" s="15" t="s">
        <v>728</v>
      </c>
      <c r="C279" s="15"/>
      <c r="D279" s="14">
        <v>15</v>
      </c>
      <c r="E279" s="15" t="s">
        <v>729</v>
      </c>
      <c r="F279" s="15" t="s">
        <v>171</v>
      </c>
      <c r="G279" s="14">
        <v>0</v>
      </c>
      <c r="H279" s="14">
        <v>3</v>
      </c>
      <c r="I279" s="14">
        <v>3</v>
      </c>
      <c r="J279" s="19">
        <f t="shared" si="24"/>
        <v>6</v>
      </c>
      <c r="K279" s="15"/>
      <c r="L279" s="16"/>
      <c r="M279" s="16"/>
      <c r="N279" s="16"/>
      <c r="O279" s="16">
        <v>1</v>
      </c>
      <c r="P279" s="78">
        <f t="shared" si="23"/>
        <v>0</v>
      </c>
      <c r="Q279" s="18">
        <v>0.1</v>
      </c>
      <c r="R279" s="17">
        <f t="shared" si="25"/>
        <v>0</v>
      </c>
    </row>
    <row r="280" spans="1:18" ht="33" customHeight="1" x14ac:dyDescent="0.25">
      <c r="A280" s="183">
        <v>277</v>
      </c>
      <c r="B280" s="15" t="s">
        <v>730</v>
      </c>
      <c r="C280" s="15"/>
      <c r="D280" s="15">
        <v>16</v>
      </c>
      <c r="E280" s="15" t="s">
        <v>731</v>
      </c>
      <c r="F280" s="15" t="s">
        <v>171</v>
      </c>
      <c r="G280" s="14">
        <v>2</v>
      </c>
      <c r="H280" s="14">
        <v>1</v>
      </c>
      <c r="I280" s="14">
        <v>1</v>
      </c>
      <c r="J280" s="19">
        <f t="shared" si="24"/>
        <v>6</v>
      </c>
      <c r="K280" s="15"/>
      <c r="L280" s="16"/>
      <c r="M280" s="16"/>
      <c r="N280" s="16"/>
      <c r="O280" s="16">
        <v>1</v>
      </c>
      <c r="P280" s="21">
        <f t="shared" si="23"/>
        <v>0</v>
      </c>
      <c r="Q280" s="18">
        <v>0.1</v>
      </c>
      <c r="R280" s="17">
        <f t="shared" si="25"/>
        <v>0</v>
      </c>
    </row>
    <row r="281" spans="1:18" ht="33" customHeight="1" x14ac:dyDescent="0.25">
      <c r="A281" s="183">
        <v>278</v>
      </c>
      <c r="B281" s="15" t="s">
        <v>732</v>
      </c>
      <c r="C281" s="15"/>
      <c r="D281" s="15">
        <v>16</v>
      </c>
      <c r="E281" s="15" t="s">
        <v>158</v>
      </c>
      <c r="F281" s="15" t="s">
        <v>171</v>
      </c>
      <c r="G281" s="14">
        <v>2</v>
      </c>
      <c r="H281" s="14">
        <v>1</v>
      </c>
      <c r="I281" s="14">
        <v>1</v>
      </c>
      <c r="J281" s="19">
        <f t="shared" si="24"/>
        <v>6</v>
      </c>
      <c r="K281" s="15"/>
      <c r="L281" s="16"/>
      <c r="M281" s="16"/>
      <c r="N281" s="16"/>
      <c r="O281" s="16">
        <v>1.1499999999999999</v>
      </c>
      <c r="P281" s="21">
        <f t="shared" si="23"/>
        <v>0</v>
      </c>
      <c r="Q281" s="18">
        <v>0.1</v>
      </c>
      <c r="R281" s="17">
        <f t="shared" si="25"/>
        <v>0</v>
      </c>
    </row>
    <row r="282" spans="1:18" ht="33" customHeight="1" x14ac:dyDescent="0.25">
      <c r="A282" s="183">
        <v>279</v>
      </c>
      <c r="B282" s="15" t="s">
        <v>733</v>
      </c>
      <c r="C282" s="14"/>
      <c r="D282" s="14">
        <v>16</v>
      </c>
      <c r="E282" s="15" t="s">
        <v>734</v>
      </c>
      <c r="F282" s="15" t="s">
        <v>171</v>
      </c>
      <c r="G282" s="14">
        <v>0</v>
      </c>
      <c r="H282" s="14">
        <v>3</v>
      </c>
      <c r="I282" s="14">
        <v>3</v>
      </c>
      <c r="J282" s="19">
        <f t="shared" si="24"/>
        <v>6</v>
      </c>
      <c r="K282" s="15"/>
      <c r="L282" s="16"/>
      <c r="M282" s="16"/>
      <c r="N282" s="16"/>
      <c r="O282" s="16">
        <v>1</v>
      </c>
      <c r="P282" s="78">
        <f t="shared" si="23"/>
        <v>0</v>
      </c>
      <c r="Q282" s="18">
        <v>0.1</v>
      </c>
      <c r="R282" s="17">
        <f t="shared" si="25"/>
        <v>0</v>
      </c>
    </row>
    <row r="283" spans="1:18" ht="33" customHeight="1" x14ac:dyDescent="0.25">
      <c r="A283" s="183">
        <v>280</v>
      </c>
      <c r="B283" s="15" t="s">
        <v>735</v>
      </c>
      <c r="C283" s="15"/>
      <c r="D283" s="15">
        <v>17</v>
      </c>
      <c r="E283" s="15" t="s">
        <v>158</v>
      </c>
      <c r="F283" s="15" t="s">
        <v>171</v>
      </c>
      <c r="G283" s="14">
        <v>2</v>
      </c>
      <c r="H283" s="14">
        <v>1</v>
      </c>
      <c r="I283" s="14">
        <v>1</v>
      </c>
      <c r="J283" s="19">
        <f t="shared" si="24"/>
        <v>6</v>
      </c>
      <c r="K283" s="15"/>
      <c r="L283" s="16"/>
      <c r="M283" s="16"/>
      <c r="N283" s="16"/>
      <c r="O283" s="16">
        <v>1.1499999999999999</v>
      </c>
      <c r="P283" s="21">
        <f t="shared" si="23"/>
        <v>0</v>
      </c>
      <c r="Q283" s="18">
        <v>0.1</v>
      </c>
      <c r="R283" s="17">
        <f t="shared" si="25"/>
        <v>0</v>
      </c>
    </row>
    <row r="284" spans="1:18" ht="33" customHeight="1" x14ac:dyDescent="0.25">
      <c r="A284" s="183">
        <v>281</v>
      </c>
      <c r="B284" s="15" t="s">
        <v>736</v>
      </c>
      <c r="C284" s="15"/>
      <c r="D284" s="15">
        <v>18</v>
      </c>
      <c r="E284" s="15" t="s">
        <v>158</v>
      </c>
      <c r="F284" s="15" t="s">
        <v>171</v>
      </c>
      <c r="G284" s="14">
        <v>2</v>
      </c>
      <c r="H284" s="14">
        <v>1</v>
      </c>
      <c r="I284" s="14">
        <v>1</v>
      </c>
      <c r="J284" s="19">
        <f t="shared" si="24"/>
        <v>6</v>
      </c>
      <c r="K284" s="15"/>
      <c r="L284" s="16"/>
      <c r="M284" s="16"/>
      <c r="N284" s="16"/>
      <c r="O284" s="16">
        <v>1</v>
      </c>
      <c r="P284" s="21">
        <f t="shared" si="23"/>
        <v>0</v>
      </c>
      <c r="Q284" s="18">
        <v>0.1</v>
      </c>
      <c r="R284" s="17">
        <f t="shared" si="25"/>
        <v>0</v>
      </c>
    </row>
    <row r="285" spans="1:18" ht="33" customHeight="1" x14ac:dyDescent="0.25">
      <c r="A285" s="183">
        <v>282</v>
      </c>
      <c r="B285" s="15" t="s">
        <v>737</v>
      </c>
      <c r="C285" s="14"/>
      <c r="D285" s="14">
        <v>18</v>
      </c>
      <c r="E285" s="15" t="s">
        <v>738</v>
      </c>
      <c r="F285" s="15" t="s">
        <v>171</v>
      </c>
      <c r="G285" s="14">
        <v>2</v>
      </c>
      <c r="H285" s="14">
        <v>1</v>
      </c>
      <c r="I285" s="14">
        <v>1</v>
      </c>
      <c r="J285" s="19">
        <f t="shared" si="24"/>
        <v>6</v>
      </c>
      <c r="K285" s="15"/>
      <c r="L285" s="16"/>
      <c r="M285" s="16"/>
      <c r="N285" s="16"/>
      <c r="O285" s="16">
        <v>1</v>
      </c>
      <c r="P285" s="21">
        <f t="shared" si="23"/>
        <v>0</v>
      </c>
      <c r="Q285" s="18">
        <v>0.1</v>
      </c>
      <c r="R285" s="17">
        <f t="shared" si="25"/>
        <v>0</v>
      </c>
    </row>
    <row r="286" spans="1:18" ht="33" customHeight="1" x14ac:dyDescent="0.25">
      <c r="A286" s="183">
        <v>283</v>
      </c>
      <c r="B286" s="15" t="s">
        <v>739</v>
      </c>
      <c r="C286" s="14"/>
      <c r="D286" s="14">
        <v>19</v>
      </c>
      <c r="E286" s="15" t="s">
        <v>740</v>
      </c>
      <c r="F286" s="15" t="s">
        <v>171</v>
      </c>
      <c r="G286" s="14">
        <v>2</v>
      </c>
      <c r="H286" s="14">
        <v>1</v>
      </c>
      <c r="I286" s="14">
        <v>1</v>
      </c>
      <c r="J286" s="19">
        <f t="shared" si="24"/>
        <v>6</v>
      </c>
      <c r="K286" s="15"/>
      <c r="L286" s="16"/>
      <c r="M286" s="16"/>
      <c r="N286" s="16"/>
      <c r="O286" s="16">
        <v>1</v>
      </c>
      <c r="P286" s="21">
        <f t="shared" si="23"/>
        <v>0</v>
      </c>
      <c r="Q286" s="18">
        <v>0.1</v>
      </c>
      <c r="R286" s="17">
        <f t="shared" si="25"/>
        <v>0</v>
      </c>
    </row>
    <row r="287" spans="1:18" ht="33" customHeight="1" x14ac:dyDescent="0.25">
      <c r="A287" s="183">
        <v>284</v>
      </c>
      <c r="B287" s="15" t="s">
        <v>741</v>
      </c>
      <c r="C287" s="15"/>
      <c r="D287" s="14">
        <v>19</v>
      </c>
      <c r="E287" s="15" t="s">
        <v>158</v>
      </c>
      <c r="F287" s="15" t="s">
        <v>171</v>
      </c>
      <c r="G287" s="14">
        <v>0</v>
      </c>
      <c r="H287" s="14">
        <v>3</v>
      </c>
      <c r="I287" s="14">
        <v>3</v>
      </c>
      <c r="J287" s="19">
        <f t="shared" si="24"/>
        <v>6</v>
      </c>
      <c r="K287" s="15"/>
      <c r="L287" s="16"/>
      <c r="M287" s="16"/>
      <c r="N287" s="16"/>
      <c r="O287" s="16">
        <v>1</v>
      </c>
      <c r="P287" s="21">
        <f t="shared" si="23"/>
        <v>0</v>
      </c>
      <c r="Q287" s="18">
        <v>0.1</v>
      </c>
      <c r="R287" s="17">
        <f t="shared" si="25"/>
        <v>0</v>
      </c>
    </row>
    <row r="288" spans="1:18" ht="33" customHeight="1" x14ac:dyDescent="0.25">
      <c r="A288" s="183">
        <v>285</v>
      </c>
      <c r="B288" s="15" t="s">
        <v>742</v>
      </c>
      <c r="C288" s="14"/>
      <c r="D288" s="14">
        <v>20</v>
      </c>
      <c r="E288" s="15" t="s">
        <v>743</v>
      </c>
      <c r="F288" s="15" t="s">
        <v>171</v>
      </c>
      <c r="G288" s="14">
        <v>0</v>
      </c>
      <c r="H288" s="14">
        <v>3</v>
      </c>
      <c r="I288" s="14">
        <v>3</v>
      </c>
      <c r="J288" s="19">
        <f t="shared" si="24"/>
        <v>6</v>
      </c>
      <c r="K288" s="15"/>
      <c r="L288" s="16"/>
      <c r="M288" s="16"/>
      <c r="N288" s="16"/>
      <c r="O288" s="16">
        <v>1.1499999999999999</v>
      </c>
      <c r="P288" s="21">
        <f t="shared" si="23"/>
        <v>0</v>
      </c>
      <c r="Q288" s="18">
        <v>0.1</v>
      </c>
      <c r="R288" s="17">
        <f t="shared" si="25"/>
        <v>0</v>
      </c>
    </row>
    <row r="289" spans="1:18" ht="33" customHeight="1" x14ac:dyDescent="0.25">
      <c r="A289" s="183">
        <v>286</v>
      </c>
      <c r="B289" s="15" t="s">
        <v>744</v>
      </c>
      <c r="C289" s="15" t="s">
        <v>126</v>
      </c>
      <c r="D289" s="15">
        <v>3</v>
      </c>
      <c r="E289" s="15" t="s">
        <v>745</v>
      </c>
      <c r="F289" s="15" t="s">
        <v>171</v>
      </c>
      <c r="G289" s="14">
        <v>0</v>
      </c>
      <c r="H289" s="14">
        <v>3</v>
      </c>
      <c r="I289" s="14">
        <v>1</v>
      </c>
      <c r="J289" s="19">
        <f t="shared" si="24"/>
        <v>4</v>
      </c>
      <c r="K289" s="15"/>
      <c r="L289" s="16"/>
      <c r="M289" s="16"/>
      <c r="N289" s="16"/>
      <c r="O289" s="16">
        <v>1</v>
      </c>
      <c r="P289" s="21">
        <f t="shared" si="23"/>
        <v>0</v>
      </c>
      <c r="Q289" s="18">
        <v>0.1</v>
      </c>
      <c r="R289" s="17">
        <f t="shared" si="25"/>
        <v>0</v>
      </c>
    </row>
    <row r="290" spans="1:18" ht="33" customHeight="1" x14ac:dyDescent="0.25">
      <c r="A290" s="183">
        <v>287</v>
      </c>
      <c r="B290" s="15" t="s">
        <v>746</v>
      </c>
      <c r="C290" s="15" t="s">
        <v>126</v>
      </c>
      <c r="D290" s="15">
        <v>5</v>
      </c>
      <c r="E290" s="15" t="s">
        <v>747</v>
      </c>
      <c r="F290" s="15" t="s">
        <v>171</v>
      </c>
      <c r="G290" s="14">
        <v>0</v>
      </c>
      <c r="H290" s="14">
        <v>1</v>
      </c>
      <c r="I290" s="14">
        <v>3</v>
      </c>
      <c r="J290" s="19">
        <f t="shared" si="24"/>
        <v>4</v>
      </c>
      <c r="K290" s="15"/>
      <c r="L290" s="16"/>
      <c r="M290" s="16"/>
      <c r="N290" s="16"/>
      <c r="O290" s="16">
        <v>1</v>
      </c>
      <c r="P290" s="21">
        <f t="shared" si="23"/>
        <v>0</v>
      </c>
      <c r="Q290" s="18">
        <v>0.1</v>
      </c>
      <c r="R290" s="17">
        <f t="shared" si="25"/>
        <v>0</v>
      </c>
    </row>
    <row r="291" spans="1:18" ht="33" customHeight="1" x14ac:dyDescent="0.25">
      <c r="A291" s="183">
        <v>288</v>
      </c>
      <c r="B291" s="15" t="s">
        <v>748</v>
      </c>
      <c r="C291" s="15" t="s">
        <v>169</v>
      </c>
      <c r="D291" s="14">
        <v>5</v>
      </c>
      <c r="E291" s="15" t="s">
        <v>158</v>
      </c>
      <c r="F291" s="15" t="s">
        <v>171</v>
      </c>
      <c r="G291" s="14">
        <v>0</v>
      </c>
      <c r="H291" s="14">
        <v>3</v>
      </c>
      <c r="I291" s="14">
        <v>1</v>
      </c>
      <c r="J291" s="19">
        <f t="shared" si="24"/>
        <v>4</v>
      </c>
      <c r="K291" s="15"/>
      <c r="L291" s="16"/>
      <c r="M291" s="16"/>
      <c r="N291" s="16"/>
      <c r="O291" s="16">
        <v>1</v>
      </c>
      <c r="P291" s="78">
        <f t="shared" si="23"/>
        <v>0</v>
      </c>
      <c r="Q291" s="18">
        <v>0.1</v>
      </c>
      <c r="R291" s="17">
        <f t="shared" si="25"/>
        <v>0</v>
      </c>
    </row>
    <row r="292" spans="1:18" ht="33" customHeight="1" x14ac:dyDescent="0.25">
      <c r="A292" s="183">
        <v>289</v>
      </c>
      <c r="B292" s="15" t="s">
        <v>749</v>
      </c>
      <c r="C292" s="14" t="s">
        <v>126</v>
      </c>
      <c r="D292" s="14">
        <v>5</v>
      </c>
      <c r="E292" s="15" t="s">
        <v>750</v>
      </c>
      <c r="F292" s="15" t="s">
        <v>171</v>
      </c>
      <c r="G292" s="14">
        <v>0</v>
      </c>
      <c r="H292" s="14">
        <v>1</v>
      </c>
      <c r="I292" s="14">
        <v>3</v>
      </c>
      <c r="J292" s="19">
        <f t="shared" si="24"/>
        <v>4</v>
      </c>
      <c r="K292" s="15"/>
      <c r="L292" s="16"/>
      <c r="M292" s="16"/>
      <c r="N292" s="16"/>
      <c r="O292" s="16">
        <v>1</v>
      </c>
      <c r="P292" s="21">
        <f t="shared" si="23"/>
        <v>0</v>
      </c>
      <c r="Q292" s="18">
        <v>0.1</v>
      </c>
      <c r="R292" s="17">
        <f t="shared" si="25"/>
        <v>0</v>
      </c>
    </row>
    <row r="293" spans="1:18" ht="33" customHeight="1" x14ac:dyDescent="0.25">
      <c r="A293" s="183">
        <v>290</v>
      </c>
      <c r="B293" s="15" t="s">
        <v>751</v>
      </c>
      <c r="C293" s="14"/>
      <c r="D293" s="14">
        <v>6</v>
      </c>
      <c r="E293" s="94" t="s">
        <v>752</v>
      </c>
      <c r="F293" s="15" t="s">
        <v>171</v>
      </c>
      <c r="G293" s="14">
        <v>2</v>
      </c>
      <c r="H293" s="14"/>
      <c r="I293" s="14"/>
      <c r="J293" s="19">
        <f t="shared" si="24"/>
        <v>4</v>
      </c>
      <c r="K293" s="15"/>
      <c r="L293" s="14"/>
      <c r="M293" s="14"/>
      <c r="N293" s="14"/>
      <c r="O293" s="14"/>
      <c r="P293" s="85">
        <f t="shared" ref="P293:P324" si="26">(((G293*L293*2)+(H293*M293)+(I293*N293))*O293)*100</f>
        <v>0</v>
      </c>
      <c r="Q293" s="18">
        <v>0.1</v>
      </c>
      <c r="R293" s="17">
        <f t="shared" si="25"/>
        <v>0</v>
      </c>
    </row>
    <row r="294" spans="1:18" ht="33" customHeight="1" x14ac:dyDescent="0.25">
      <c r="A294" s="183">
        <v>291</v>
      </c>
      <c r="B294" s="15" t="s">
        <v>753</v>
      </c>
      <c r="C294" s="15" t="s">
        <v>126</v>
      </c>
      <c r="D294" s="15">
        <v>6</v>
      </c>
      <c r="E294" s="15" t="s">
        <v>754</v>
      </c>
      <c r="F294" s="15" t="s">
        <v>171</v>
      </c>
      <c r="G294" s="14">
        <v>0</v>
      </c>
      <c r="H294" s="14">
        <v>1</v>
      </c>
      <c r="I294" s="14">
        <v>3</v>
      </c>
      <c r="J294" s="19">
        <f t="shared" si="24"/>
        <v>4</v>
      </c>
      <c r="K294" s="15"/>
      <c r="L294" s="16"/>
      <c r="M294" s="16"/>
      <c r="N294" s="16"/>
      <c r="O294" s="16">
        <v>1.1499999999999999</v>
      </c>
      <c r="P294" s="21">
        <f t="shared" si="26"/>
        <v>0</v>
      </c>
      <c r="Q294" s="18">
        <v>0.1</v>
      </c>
      <c r="R294" s="17">
        <f t="shared" si="25"/>
        <v>0</v>
      </c>
    </row>
    <row r="295" spans="1:18" ht="33" customHeight="1" x14ac:dyDescent="0.25">
      <c r="A295" s="183">
        <v>292</v>
      </c>
      <c r="B295" s="15" t="s">
        <v>755</v>
      </c>
      <c r="C295" s="15" t="s">
        <v>126</v>
      </c>
      <c r="D295" s="15">
        <v>6</v>
      </c>
      <c r="E295" s="15" t="s">
        <v>756</v>
      </c>
      <c r="F295" s="15" t="s">
        <v>171</v>
      </c>
      <c r="G295" s="14">
        <v>0</v>
      </c>
      <c r="H295" s="14">
        <v>3</v>
      </c>
      <c r="I295" s="14">
        <v>1</v>
      </c>
      <c r="J295" s="19">
        <f t="shared" si="24"/>
        <v>4</v>
      </c>
      <c r="K295" s="15"/>
      <c r="L295" s="16"/>
      <c r="M295" s="16"/>
      <c r="N295" s="16"/>
      <c r="O295" s="16">
        <v>1</v>
      </c>
      <c r="P295" s="21">
        <f t="shared" si="26"/>
        <v>0</v>
      </c>
      <c r="Q295" s="18">
        <v>0.1</v>
      </c>
      <c r="R295" s="17">
        <f t="shared" si="25"/>
        <v>0</v>
      </c>
    </row>
    <row r="296" spans="1:18" ht="33" customHeight="1" x14ac:dyDescent="0.25">
      <c r="A296" s="183">
        <v>293</v>
      </c>
      <c r="B296" s="15" t="s">
        <v>757</v>
      </c>
      <c r="C296" s="14"/>
      <c r="D296" s="14">
        <v>7</v>
      </c>
      <c r="E296" s="15" t="s">
        <v>127</v>
      </c>
      <c r="F296" s="15" t="s">
        <v>171</v>
      </c>
      <c r="G296" s="14">
        <v>2</v>
      </c>
      <c r="H296" s="14"/>
      <c r="I296" s="14"/>
      <c r="J296" s="19">
        <f t="shared" si="24"/>
        <v>4</v>
      </c>
      <c r="K296" s="15"/>
      <c r="L296" s="14"/>
      <c r="M296" s="14"/>
      <c r="N296" s="14"/>
      <c r="O296" s="14"/>
      <c r="P296" s="85">
        <f t="shared" si="26"/>
        <v>0</v>
      </c>
      <c r="Q296" s="18">
        <v>0.1</v>
      </c>
      <c r="R296" s="17">
        <f t="shared" si="25"/>
        <v>0</v>
      </c>
    </row>
    <row r="297" spans="1:18" ht="33" customHeight="1" x14ac:dyDescent="0.25">
      <c r="A297" s="183">
        <v>294</v>
      </c>
      <c r="B297" s="15" t="s">
        <v>758</v>
      </c>
      <c r="C297" s="14" t="s">
        <v>126</v>
      </c>
      <c r="D297" s="14">
        <v>9</v>
      </c>
      <c r="E297" s="15" t="s">
        <v>759</v>
      </c>
      <c r="F297" s="15" t="s">
        <v>171</v>
      </c>
      <c r="G297" s="14">
        <v>0</v>
      </c>
      <c r="H297" s="14">
        <v>3</v>
      </c>
      <c r="I297" s="14">
        <v>1</v>
      </c>
      <c r="J297" s="19">
        <f t="shared" si="24"/>
        <v>4</v>
      </c>
      <c r="K297" s="15"/>
      <c r="L297" s="16"/>
      <c r="M297" s="16"/>
      <c r="N297" s="16"/>
      <c r="O297" s="16">
        <v>1</v>
      </c>
      <c r="P297" s="21">
        <f t="shared" si="26"/>
        <v>0</v>
      </c>
      <c r="Q297" s="18">
        <v>0.1</v>
      </c>
      <c r="R297" s="17">
        <f t="shared" si="25"/>
        <v>0</v>
      </c>
    </row>
    <row r="298" spans="1:18" ht="33" customHeight="1" x14ac:dyDescent="0.25">
      <c r="A298" s="183">
        <v>295</v>
      </c>
      <c r="B298" s="15" t="s">
        <v>760</v>
      </c>
      <c r="C298" s="15" t="s">
        <v>126</v>
      </c>
      <c r="D298" s="15">
        <v>10</v>
      </c>
      <c r="E298" s="15" t="s">
        <v>761</v>
      </c>
      <c r="F298" s="15" t="s">
        <v>171</v>
      </c>
      <c r="G298" s="14">
        <v>0</v>
      </c>
      <c r="H298" s="14">
        <v>3</v>
      </c>
      <c r="I298" s="14">
        <v>1</v>
      </c>
      <c r="J298" s="19">
        <f t="shared" ref="J298:J329" si="27">(G298*2)+H298+I298</f>
        <v>4</v>
      </c>
      <c r="K298" s="15"/>
      <c r="L298" s="16"/>
      <c r="M298" s="16"/>
      <c r="N298" s="16"/>
      <c r="O298" s="16">
        <v>1</v>
      </c>
      <c r="P298" s="78">
        <f t="shared" si="26"/>
        <v>0</v>
      </c>
      <c r="Q298" s="18">
        <v>0.1</v>
      </c>
      <c r="R298" s="17">
        <f t="shared" ref="R298:R301" si="28">(P298/Q298)*1000</f>
        <v>0</v>
      </c>
    </row>
    <row r="299" spans="1:18" ht="33" customHeight="1" x14ac:dyDescent="0.25">
      <c r="A299" s="183">
        <v>296</v>
      </c>
      <c r="B299" s="15" t="s">
        <v>762</v>
      </c>
      <c r="C299" s="15" t="s">
        <v>126</v>
      </c>
      <c r="D299" s="15">
        <v>10</v>
      </c>
      <c r="E299" s="15" t="s">
        <v>763</v>
      </c>
      <c r="F299" s="15" t="s">
        <v>171</v>
      </c>
      <c r="G299" s="14">
        <v>0</v>
      </c>
      <c r="H299" s="14">
        <v>3</v>
      </c>
      <c r="I299" s="14">
        <v>1</v>
      </c>
      <c r="J299" s="19">
        <f t="shared" si="27"/>
        <v>4</v>
      </c>
      <c r="K299" s="15"/>
      <c r="L299" s="16"/>
      <c r="M299" s="16"/>
      <c r="N299" s="16"/>
      <c r="O299" s="16">
        <v>1</v>
      </c>
      <c r="P299" s="21">
        <f t="shared" si="26"/>
        <v>0</v>
      </c>
      <c r="Q299" s="18">
        <v>0.1</v>
      </c>
      <c r="R299" s="17">
        <f t="shared" si="28"/>
        <v>0</v>
      </c>
    </row>
    <row r="300" spans="1:18" ht="33" customHeight="1" x14ac:dyDescent="0.25">
      <c r="A300" s="183">
        <v>297</v>
      </c>
      <c r="B300" s="15" t="s">
        <v>764</v>
      </c>
      <c r="C300" s="14" t="s">
        <v>126</v>
      </c>
      <c r="D300" s="14">
        <v>10</v>
      </c>
      <c r="E300" s="15" t="s">
        <v>765</v>
      </c>
      <c r="F300" s="15" t="s">
        <v>171</v>
      </c>
      <c r="G300" s="14">
        <v>0</v>
      </c>
      <c r="H300" s="14">
        <v>3</v>
      </c>
      <c r="I300" s="14">
        <v>1</v>
      </c>
      <c r="J300" s="19">
        <f t="shared" si="27"/>
        <v>4</v>
      </c>
      <c r="K300" s="15"/>
      <c r="L300" s="16"/>
      <c r="M300" s="16"/>
      <c r="N300" s="16"/>
      <c r="O300" s="16">
        <v>1.3</v>
      </c>
      <c r="P300" s="78">
        <f t="shared" si="26"/>
        <v>0</v>
      </c>
      <c r="Q300" s="18">
        <v>0.1</v>
      </c>
      <c r="R300" s="17">
        <f t="shared" si="28"/>
        <v>0</v>
      </c>
    </row>
    <row r="301" spans="1:18" ht="33" customHeight="1" x14ac:dyDescent="0.25">
      <c r="A301" s="183">
        <v>298</v>
      </c>
      <c r="B301" s="15" t="s">
        <v>766</v>
      </c>
      <c r="C301" s="15" t="s">
        <v>126</v>
      </c>
      <c r="D301" s="15">
        <v>10</v>
      </c>
      <c r="E301" s="15" t="s">
        <v>767</v>
      </c>
      <c r="F301" s="15" t="s">
        <v>171</v>
      </c>
      <c r="G301" s="14">
        <v>0</v>
      </c>
      <c r="H301" s="14">
        <v>1</v>
      </c>
      <c r="I301" s="14">
        <v>3</v>
      </c>
      <c r="J301" s="19">
        <f t="shared" si="27"/>
        <v>4</v>
      </c>
      <c r="K301" s="15"/>
      <c r="L301" s="16"/>
      <c r="M301" s="16"/>
      <c r="N301" s="16"/>
      <c r="O301" s="16">
        <v>1.3</v>
      </c>
      <c r="P301" s="21">
        <f t="shared" si="26"/>
        <v>0</v>
      </c>
      <c r="Q301" s="18">
        <v>0.1</v>
      </c>
      <c r="R301" s="17">
        <f t="shared" si="28"/>
        <v>0</v>
      </c>
    </row>
    <row r="302" spans="1:18" ht="33" customHeight="1" x14ac:dyDescent="0.25">
      <c r="A302" s="183">
        <v>299</v>
      </c>
      <c r="B302" s="15" t="s">
        <v>768</v>
      </c>
      <c r="C302" s="14" t="s">
        <v>126</v>
      </c>
      <c r="D302" s="14">
        <v>11</v>
      </c>
      <c r="E302" s="15" t="s">
        <v>769</v>
      </c>
      <c r="F302" s="15" t="s">
        <v>171</v>
      </c>
      <c r="G302" s="14">
        <v>0</v>
      </c>
      <c r="H302" s="14">
        <v>3</v>
      </c>
      <c r="I302" s="14">
        <v>1</v>
      </c>
      <c r="J302" s="19">
        <f t="shared" si="27"/>
        <v>4</v>
      </c>
      <c r="K302" s="126" t="s">
        <v>73</v>
      </c>
      <c r="L302" s="16">
        <v>0.75</v>
      </c>
      <c r="M302" s="16">
        <v>1</v>
      </c>
      <c r="N302" s="16">
        <v>0</v>
      </c>
      <c r="O302" s="16">
        <v>1</v>
      </c>
      <c r="P302" s="17">
        <f t="shared" si="26"/>
        <v>300</v>
      </c>
      <c r="Q302" s="18">
        <v>0.1</v>
      </c>
      <c r="R302" s="17">
        <v>0</v>
      </c>
    </row>
    <row r="303" spans="1:18" ht="33" customHeight="1" x14ac:dyDescent="0.25">
      <c r="A303" s="183">
        <v>300</v>
      </c>
      <c r="B303" s="15" t="s">
        <v>770</v>
      </c>
      <c r="C303" s="15" t="s">
        <v>126</v>
      </c>
      <c r="D303" s="15">
        <v>11</v>
      </c>
      <c r="E303" s="15" t="s">
        <v>771</v>
      </c>
      <c r="F303" s="15" t="s">
        <v>171</v>
      </c>
      <c r="G303" s="14">
        <v>0</v>
      </c>
      <c r="H303" s="14">
        <v>1</v>
      </c>
      <c r="I303" s="14">
        <v>3</v>
      </c>
      <c r="J303" s="19">
        <f t="shared" si="27"/>
        <v>4</v>
      </c>
      <c r="K303" s="15"/>
      <c r="L303" s="16"/>
      <c r="M303" s="16"/>
      <c r="N303" s="16"/>
      <c r="O303" s="16">
        <v>1</v>
      </c>
      <c r="P303" s="21">
        <f t="shared" si="26"/>
        <v>0</v>
      </c>
      <c r="Q303" s="18">
        <v>0.1</v>
      </c>
      <c r="R303" s="17">
        <f t="shared" ref="R303:R334" si="29">(P303/Q303)*1000</f>
        <v>0</v>
      </c>
    </row>
    <row r="304" spans="1:18" ht="33" customHeight="1" x14ac:dyDescent="0.25">
      <c r="A304" s="183">
        <v>301</v>
      </c>
      <c r="B304" s="15" t="s">
        <v>772</v>
      </c>
      <c r="C304" s="14" t="s">
        <v>126</v>
      </c>
      <c r="D304" s="14">
        <v>11</v>
      </c>
      <c r="E304" s="15" t="s">
        <v>773</v>
      </c>
      <c r="F304" s="15" t="s">
        <v>171</v>
      </c>
      <c r="G304" s="14">
        <v>0</v>
      </c>
      <c r="H304" s="14">
        <v>3</v>
      </c>
      <c r="I304" s="14">
        <v>1</v>
      </c>
      <c r="J304" s="19">
        <f t="shared" si="27"/>
        <v>4</v>
      </c>
      <c r="K304" s="15"/>
      <c r="L304" s="16"/>
      <c r="M304" s="16"/>
      <c r="N304" s="16"/>
      <c r="O304" s="16">
        <v>1</v>
      </c>
      <c r="P304" s="21">
        <f t="shared" si="26"/>
        <v>0</v>
      </c>
      <c r="Q304" s="18">
        <v>0.1</v>
      </c>
      <c r="R304" s="17">
        <f t="shared" si="29"/>
        <v>0</v>
      </c>
    </row>
    <row r="305" spans="1:18" ht="33" customHeight="1" x14ac:dyDescent="0.25">
      <c r="A305" s="183">
        <v>302</v>
      </c>
      <c r="B305" s="15" t="s">
        <v>774</v>
      </c>
      <c r="C305" s="14"/>
      <c r="D305" s="14">
        <v>12</v>
      </c>
      <c r="E305" s="15" t="s">
        <v>775</v>
      </c>
      <c r="F305" s="15" t="s">
        <v>171</v>
      </c>
      <c r="G305" s="14">
        <v>2</v>
      </c>
      <c r="H305" s="14"/>
      <c r="I305" s="14"/>
      <c r="J305" s="19">
        <f t="shared" si="27"/>
        <v>4</v>
      </c>
      <c r="K305" s="15"/>
      <c r="L305" s="14"/>
      <c r="M305" s="14"/>
      <c r="N305" s="14"/>
      <c r="O305" s="16">
        <v>1.1499999999999999</v>
      </c>
      <c r="P305" s="85">
        <f t="shared" si="26"/>
        <v>0</v>
      </c>
      <c r="Q305" s="18">
        <v>0.1</v>
      </c>
      <c r="R305" s="17">
        <f t="shared" si="29"/>
        <v>0</v>
      </c>
    </row>
    <row r="306" spans="1:18" ht="33" customHeight="1" x14ac:dyDescent="0.25">
      <c r="A306" s="183">
        <v>303</v>
      </c>
      <c r="B306" s="15" t="s">
        <v>776</v>
      </c>
      <c r="C306" s="14" t="s">
        <v>169</v>
      </c>
      <c r="D306" s="14">
        <v>12</v>
      </c>
      <c r="E306" s="15" t="s">
        <v>158</v>
      </c>
      <c r="F306" s="15" t="s">
        <v>171</v>
      </c>
      <c r="G306" s="14">
        <v>2</v>
      </c>
      <c r="H306" s="14"/>
      <c r="I306" s="14"/>
      <c r="J306" s="19">
        <f t="shared" si="27"/>
        <v>4</v>
      </c>
      <c r="K306" s="15"/>
      <c r="L306" s="14"/>
      <c r="M306" s="14"/>
      <c r="N306" s="14"/>
      <c r="O306" s="16">
        <v>1.3</v>
      </c>
      <c r="P306" s="85">
        <f t="shared" si="26"/>
        <v>0</v>
      </c>
      <c r="Q306" s="18">
        <v>0.1</v>
      </c>
      <c r="R306" s="17">
        <f t="shared" si="29"/>
        <v>0</v>
      </c>
    </row>
    <row r="307" spans="1:18" ht="33" customHeight="1" x14ac:dyDescent="0.25">
      <c r="A307" s="183">
        <v>304</v>
      </c>
      <c r="B307" s="15" t="s">
        <v>777</v>
      </c>
      <c r="C307" s="15" t="s">
        <v>169</v>
      </c>
      <c r="D307" s="14">
        <v>12</v>
      </c>
      <c r="E307" s="15" t="s">
        <v>778</v>
      </c>
      <c r="F307" s="15" t="s">
        <v>171</v>
      </c>
      <c r="G307" s="14">
        <v>0</v>
      </c>
      <c r="H307" s="14">
        <v>3</v>
      </c>
      <c r="I307" s="14">
        <v>1</v>
      </c>
      <c r="J307" s="19">
        <f t="shared" si="27"/>
        <v>4</v>
      </c>
      <c r="K307" s="15"/>
      <c r="L307" s="16"/>
      <c r="M307" s="16"/>
      <c r="N307" s="16"/>
      <c r="O307" s="16">
        <v>1.1499999999999999</v>
      </c>
      <c r="P307" s="21">
        <f t="shared" si="26"/>
        <v>0</v>
      </c>
      <c r="Q307" s="18">
        <v>0.1</v>
      </c>
      <c r="R307" s="17">
        <f t="shared" si="29"/>
        <v>0</v>
      </c>
    </row>
    <row r="308" spans="1:18" ht="33" customHeight="1" x14ac:dyDescent="0.25">
      <c r="A308" s="183">
        <v>305</v>
      </c>
      <c r="B308" s="15" t="s">
        <v>779</v>
      </c>
      <c r="C308" s="15" t="s">
        <v>126</v>
      </c>
      <c r="D308" s="15">
        <v>12</v>
      </c>
      <c r="E308" s="15" t="s">
        <v>780</v>
      </c>
      <c r="F308" s="15" t="s">
        <v>171</v>
      </c>
      <c r="G308" s="14">
        <v>0</v>
      </c>
      <c r="H308" s="14">
        <v>3</v>
      </c>
      <c r="I308" s="14">
        <v>1</v>
      </c>
      <c r="J308" s="19">
        <f t="shared" si="27"/>
        <v>4</v>
      </c>
      <c r="K308" s="15"/>
      <c r="L308" s="16"/>
      <c r="M308" s="16"/>
      <c r="N308" s="16"/>
      <c r="O308" s="16">
        <v>1.1499999999999999</v>
      </c>
      <c r="P308" s="21">
        <f t="shared" si="26"/>
        <v>0</v>
      </c>
      <c r="Q308" s="18">
        <v>0.1</v>
      </c>
      <c r="R308" s="17">
        <f t="shared" si="29"/>
        <v>0</v>
      </c>
    </row>
    <row r="309" spans="1:18" ht="33" customHeight="1" x14ac:dyDescent="0.25">
      <c r="A309" s="183">
        <v>306</v>
      </c>
      <c r="B309" s="15" t="s">
        <v>781</v>
      </c>
      <c r="C309" s="15" t="s">
        <v>126</v>
      </c>
      <c r="D309" s="15">
        <v>12</v>
      </c>
      <c r="E309" s="15" t="s">
        <v>782</v>
      </c>
      <c r="F309" s="15" t="s">
        <v>171</v>
      </c>
      <c r="G309" s="14">
        <v>0</v>
      </c>
      <c r="H309" s="14">
        <v>1</v>
      </c>
      <c r="I309" s="14">
        <v>3</v>
      </c>
      <c r="J309" s="19">
        <f t="shared" si="27"/>
        <v>4</v>
      </c>
      <c r="K309" s="15"/>
      <c r="L309" s="16"/>
      <c r="M309" s="16"/>
      <c r="N309" s="16"/>
      <c r="O309" s="16">
        <v>1.1499999999999999</v>
      </c>
      <c r="P309" s="21">
        <f t="shared" si="26"/>
        <v>0</v>
      </c>
      <c r="Q309" s="18">
        <v>0.1</v>
      </c>
      <c r="R309" s="17">
        <f t="shared" si="29"/>
        <v>0</v>
      </c>
    </row>
    <row r="310" spans="1:18" ht="33" customHeight="1" x14ac:dyDescent="0.25">
      <c r="A310" s="183">
        <v>307</v>
      </c>
      <c r="B310" s="15" t="s">
        <v>783</v>
      </c>
      <c r="C310" s="15" t="s">
        <v>126</v>
      </c>
      <c r="D310" s="15">
        <v>12</v>
      </c>
      <c r="E310" s="15" t="s">
        <v>784</v>
      </c>
      <c r="F310" s="15" t="s">
        <v>171</v>
      </c>
      <c r="G310" s="14">
        <v>0</v>
      </c>
      <c r="H310" s="14">
        <v>1</v>
      </c>
      <c r="I310" s="14">
        <v>3</v>
      </c>
      <c r="J310" s="19">
        <f t="shared" si="27"/>
        <v>4</v>
      </c>
      <c r="K310" s="15"/>
      <c r="L310" s="16"/>
      <c r="M310" s="16"/>
      <c r="N310" s="16"/>
      <c r="O310" s="16">
        <v>1.1499999999999999</v>
      </c>
      <c r="P310" s="21">
        <f t="shared" si="26"/>
        <v>0</v>
      </c>
      <c r="Q310" s="18">
        <v>0.1</v>
      </c>
      <c r="R310" s="17">
        <f t="shared" si="29"/>
        <v>0</v>
      </c>
    </row>
    <row r="311" spans="1:18" ht="33" customHeight="1" x14ac:dyDescent="0.25">
      <c r="A311" s="183">
        <v>308</v>
      </c>
      <c r="B311" s="15" t="s">
        <v>785</v>
      </c>
      <c r="C311" s="14"/>
      <c r="D311" s="14">
        <v>13</v>
      </c>
      <c r="E311" s="15" t="s">
        <v>786</v>
      </c>
      <c r="F311" s="15" t="s">
        <v>171</v>
      </c>
      <c r="G311" s="14">
        <v>2</v>
      </c>
      <c r="H311" s="14"/>
      <c r="I311" s="14"/>
      <c r="J311" s="19">
        <f t="shared" si="27"/>
        <v>4</v>
      </c>
      <c r="K311" s="15"/>
      <c r="L311" s="14"/>
      <c r="M311" s="14"/>
      <c r="N311" s="14"/>
      <c r="O311" s="16">
        <v>1.1499999999999999</v>
      </c>
      <c r="P311" s="85">
        <f t="shared" si="26"/>
        <v>0</v>
      </c>
      <c r="Q311" s="18">
        <v>0.1</v>
      </c>
      <c r="R311" s="17">
        <f t="shared" si="29"/>
        <v>0</v>
      </c>
    </row>
    <row r="312" spans="1:18" ht="33" customHeight="1" x14ac:dyDescent="0.25">
      <c r="A312" s="183">
        <v>309</v>
      </c>
      <c r="B312" s="15" t="s">
        <v>787</v>
      </c>
      <c r="C312" s="15"/>
      <c r="D312" s="15">
        <v>13</v>
      </c>
      <c r="E312" s="15" t="s">
        <v>788</v>
      </c>
      <c r="F312" s="15" t="s">
        <v>171</v>
      </c>
      <c r="G312" s="14">
        <v>0</v>
      </c>
      <c r="H312" s="14">
        <v>3</v>
      </c>
      <c r="I312" s="14">
        <v>1</v>
      </c>
      <c r="J312" s="19">
        <f t="shared" si="27"/>
        <v>4</v>
      </c>
      <c r="K312" s="15"/>
      <c r="L312" s="16"/>
      <c r="M312" s="16"/>
      <c r="N312" s="16"/>
      <c r="O312" s="16">
        <v>1.1499999999999999</v>
      </c>
      <c r="P312" s="21">
        <f t="shared" si="26"/>
        <v>0</v>
      </c>
      <c r="Q312" s="18">
        <v>0.1</v>
      </c>
      <c r="R312" s="17">
        <f t="shared" si="29"/>
        <v>0</v>
      </c>
    </row>
    <row r="313" spans="1:18" ht="33" customHeight="1" x14ac:dyDescent="0.25">
      <c r="A313" s="183">
        <v>310</v>
      </c>
      <c r="B313" s="15" t="s">
        <v>789</v>
      </c>
      <c r="C313" s="15"/>
      <c r="D313" s="15">
        <v>13</v>
      </c>
      <c r="E313" s="15" t="s">
        <v>790</v>
      </c>
      <c r="F313" s="15" t="s">
        <v>171</v>
      </c>
      <c r="G313" s="14">
        <v>0</v>
      </c>
      <c r="H313" s="14">
        <v>1</v>
      </c>
      <c r="I313" s="14">
        <v>3</v>
      </c>
      <c r="J313" s="19">
        <f t="shared" si="27"/>
        <v>4</v>
      </c>
      <c r="K313" s="15"/>
      <c r="L313" s="16"/>
      <c r="M313" s="16"/>
      <c r="N313" s="16"/>
      <c r="O313" s="16">
        <v>1.3</v>
      </c>
      <c r="P313" s="21">
        <f t="shared" si="26"/>
        <v>0</v>
      </c>
      <c r="Q313" s="18">
        <v>0.1</v>
      </c>
      <c r="R313" s="17">
        <f t="shared" si="29"/>
        <v>0</v>
      </c>
    </row>
    <row r="314" spans="1:18" ht="33" customHeight="1" x14ac:dyDescent="0.25">
      <c r="A314" s="183">
        <v>311</v>
      </c>
      <c r="B314" s="15" t="s">
        <v>791</v>
      </c>
      <c r="C314" s="14"/>
      <c r="D314" s="14">
        <v>13</v>
      </c>
      <c r="E314" s="15" t="s">
        <v>792</v>
      </c>
      <c r="F314" s="15" t="s">
        <v>171</v>
      </c>
      <c r="G314" s="14">
        <v>0</v>
      </c>
      <c r="H314" s="14">
        <v>3</v>
      </c>
      <c r="I314" s="14">
        <v>1</v>
      </c>
      <c r="J314" s="19">
        <f t="shared" si="27"/>
        <v>4</v>
      </c>
      <c r="K314" s="15"/>
      <c r="L314" s="16"/>
      <c r="M314" s="16"/>
      <c r="N314" s="16"/>
      <c r="O314" s="16">
        <v>1.1499999999999999</v>
      </c>
      <c r="P314" s="78">
        <f t="shared" si="26"/>
        <v>0</v>
      </c>
      <c r="Q314" s="18">
        <v>0.1</v>
      </c>
      <c r="R314" s="17">
        <f t="shared" si="29"/>
        <v>0</v>
      </c>
    </row>
    <row r="315" spans="1:18" ht="33" customHeight="1" x14ac:dyDescent="0.25">
      <c r="A315" s="183">
        <v>312</v>
      </c>
      <c r="B315" s="15" t="s">
        <v>793</v>
      </c>
      <c r="C315" s="15"/>
      <c r="D315" s="15">
        <v>13</v>
      </c>
      <c r="E315" s="15" t="s">
        <v>794</v>
      </c>
      <c r="F315" s="15" t="s">
        <v>171</v>
      </c>
      <c r="G315" s="14">
        <v>0</v>
      </c>
      <c r="H315" s="14">
        <v>1</v>
      </c>
      <c r="I315" s="14">
        <v>3</v>
      </c>
      <c r="J315" s="19">
        <f t="shared" si="27"/>
        <v>4</v>
      </c>
      <c r="K315" s="15"/>
      <c r="L315" s="16"/>
      <c r="M315" s="16"/>
      <c r="N315" s="16"/>
      <c r="O315" s="16">
        <v>1</v>
      </c>
      <c r="P315" s="21">
        <f t="shared" si="26"/>
        <v>0</v>
      </c>
      <c r="Q315" s="18">
        <v>0.1</v>
      </c>
      <c r="R315" s="17">
        <f t="shared" si="29"/>
        <v>0</v>
      </c>
    </row>
    <row r="316" spans="1:18" ht="33" customHeight="1" x14ac:dyDescent="0.25">
      <c r="A316" s="183">
        <v>313</v>
      </c>
      <c r="B316" s="15" t="s">
        <v>795</v>
      </c>
      <c r="C316" s="15"/>
      <c r="D316" s="15">
        <v>13</v>
      </c>
      <c r="E316" s="15" t="s">
        <v>796</v>
      </c>
      <c r="F316" s="15" t="s">
        <v>171</v>
      </c>
      <c r="G316" s="14">
        <v>0</v>
      </c>
      <c r="H316" s="14">
        <v>1</v>
      </c>
      <c r="I316" s="14">
        <v>3</v>
      </c>
      <c r="J316" s="19">
        <f t="shared" si="27"/>
        <v>4</v>
      </c>
      <c r="K316" s="15"/>
      <c r="L316" s="16"/>
      <c r="M316" s="16"/>
      <c r="N316" s="16"/>
      <c r="O316" s="16">
        <v>1</v>
      </c>
      <c r="P316" s="21">
        <f t="shared" si="26"/>
        <v>0</v>
      </c>
      <c r="Q316" s="18">
        <v>0.1</v>
      </c>
      <c r="R316" s="17">
        <f t="shared" si="29"/>
        <v>0</v>
      </c>
    </row>
    <row r="317" spans="1:18" ht="33" customHeight="1" x14ac:dyDescent="0.25">
      <c r="A317" s="183">
        <v>314</v>
      </c>
      <c r="B317" s="15" t="s">
        <v>797</v>
      </c>
      <c r="C317" s="15"/>
      <c r="D317" s="15">
        <v>13</v>
      </c>
      <c r="E317" s="15" t="s">
        <v>158</v>
      </c>
      <c r="F317" s="15" t="s">
        <v>171</v>
      </c>
      <c r="G317" s="14">
        <v>0</v>
      </c>
      <c r="H317" s="14">
        <v>3</v>
      </c>
      <c r="I317" s="14">
        <v>1</v>
      </c>
      <c r="J317" s="19">
        <f t="shared" si="27"/>
        <v>4</v>
      </c>
      <c r="K317" s="15"/>
      <c r="L317" s="16"/>
      <c r="M317" s="16"/>
      <c r="N317" s="16"/>
      <c r="O317" s="16">
        <v>1</v>
      </c>
      <c r="P317" s="21">
        <f t="shared" si="26"/>
        <v>0</v>
      </c>
      <c r="Q317" s="18">
        <v>0.1</v>
      </c>
      <c r="R317" s="17">
        <f t="shared" si="29"/>
        <v>0</v>
      </c>
    </row>
    <row r="318" spans="1:18" ht="33" customHeight="1" x14ac:dyDescent="0.25">
      <c r="A318" s="183">
        <v>315</v>
      </c>
      <c r="B318" s="15" t="s">
        <v>798</v>
      </c>
      <c r="C318" s="15"/>
      <c r="D318" s="15">
        <v>13</v>
      </c>
      <c r="E318" s="15" t="s">
        <v>799</v>
      </c>
      <c r="F318" s="15" t="s">
        <v>171</v>
      </c>
      <c r="G318" s="14">
        <v>0</v>
      </c>
      <c r="H318" s="14">
        <v>3</v>
      </c>
      <c r="I318" s="14">
        <v>1</v>
      </c>
      <c r="J318" s="19">
        <f t="shared" si="27"/>
        <v>4</v>
      </c>
      <c r="K318" s="15"/>
      <c r="L318" s="16"/>
      <c r="M318" s="16"/>
      <c r="N318" s="16"/>
      <c r="O318" s="16">
        <v>1.3</v>
      </c>
      <c r="P318" s="21">
        <f t="shared" si="26"/>
        <v>0</v>
      </c>
      <c r="Q318" s="18">
        <v>0.1</v>
      </c>
      <c r="R318" s="17">
        <f t="shared" si="29"/>
        <v>0</v>
      </c>
    </row>
    <row r="319" spans="1:18" ht="33" customHeight="1" x14ac:dyDescent="0.25">
      <c r="A319" s="183">
        <v>316</v>
      </c>
      <c r="B319" s="15" t="s">
        <v>800</v>
      </c>
      <c r="C319" s="14"/>
      <c r="D319" s="14">
        <v>14</v>
      </c>
      <c r="E319" s="15" t="s">
        <v>801</v>
      </c>
      <c r="F319" s="15" t="s">
        <v>171</v>
      </c>
      <c r="G319" s="14">
        <v>2</v>
      </c>
      <c r="H319" s="14"/>
      <c r="I319" s="14"/>
      <c r="J319" s="19">
        <f t="shared" si="27"/>
        <v>4</v>
      </c>
      <c r="K319" s="15"/>
      <c r="L319" s="14"/>
      <c r="M319" s="14"/>
      <c r="N319" s="14"/>
      <c r="O319" s="16">
        <v>1.3</v>
      </c>
      <c r="P319" s="85">
        <f t="shared" si="26"/>
        <v>0</v>
      </c>
      <c r="Q319" s="18">
        <v>0.1</v>
      </c>
      <c r="R319" s="17">
        <f t="shared" si="29"/>
        <v>0</v>
      </c>
    </row>
    <row r="320" spans="1:18" ht="33" customHeight="1" x14ac:dyDescent="0.25">
      <c r="A320" s="183">
        <v>317</v>
      </c>
      <c r="B320" s="15" t="s">
        <v>802</v>
      </c>
      <c r="C320" s="14" t="s">
        <v>169</v>
      </c>
      <c r="D320" s="14">
        <v>14</v>
      </c>
      <c r="E320" s="15" t="s">
        <v>803</v>
      </c>
      <c r="F320" s="15" t="s">
        <v>171</v>
      </c>
      <c r="G320" s="14">
        <v>2</v>
      </c>
      <c r="H320" s="14"/>
      <c r="I320" s="14"/>
      <c r="J320" s="19">
        <f t="shared" si="27"/>
        <v>4</v>
      </c>
      <c r="K320" s="15" t="s">
        <v>804</v>
      </c>
      <c r="L320" s="14"/>
      <c r="M320" s="14"/>
      <c r="N320" s="14"/>
      <c r="O320" s="16">
        <v>1.3</v>
      </c>
      <c r="P320" s="85">
        <f t="shared" si="26"/>
        <v>0</v>
      </c>
      <c r="Q320" s="18">
        <v>0.1</v>
      </c>
      <c r="R320" s="17">
        <f t="shared" si="29"/>
        <v>0</v>
      </c>
    </row>
    <row r="321" spans="1:18" ht="33" customHeight="1" x14ac:dyDescent="0.25">
      <c r="A321" s="183">
        <v>318</v>
      </c>
      <c r="B321" s="15" t="s">
        <v>805</v>
      </c>
      <c r="C321" s="15"/>
      <c r="D321" s="15">
        <v>14</v>
      </c>
      <c r="E321" s="15" t="s">
        <v>799</v>
      </c>
      <c r="F321" s="15" t="s">
        <v>171</v>
      </c>
      <c r="G321" s="14">
        <v>0</v>
      </c>
      <c r="H321" s="14">
        <v>3</v>
      </c>
      <c r="I321" s="14">
        <v>1</v>
      </c>
      <c r="J321" s="19">
        <f t="shared" si="27"/>
        <v>4</v>
      </c>
      <c r="K321" s="15"/>
      <c r="L321" s="16"/>
      <c r="M321" s="16"/>
      <c r="N321" s="16"/>
      <c r="O321" s="16">
        <v>1</v>
      </c>
      <c r="P321" s="21">
        <f t="shared" si="26"/>
        <v>0</v>
      </c>
      <c r="Q321" s="18">
        <v>0.1</v>
      </c>
      <c r="R321" s="17">
        <f t="shared" si="29"/>
        <v>0</v>
      </c>
    </row>
    <row r="322" spans="1:18" ht="33" customHeight="1" x14ac:dyDescent="0.25">
      <c r="A322" s="183">
        <v>319</v>
      </c>
      <c r="B322" s="15" t="s">
        <v>806</v>
      </c>
      <c r="C322" s="15"/>
      <c r="D322" s="15">
        <v>14</v>
      </c>
      <c r="E322" s="15" t="s">
        <v>807</v>
      </c>
      <c r="F322" s="15" t="s">
        <v>171</v>
      </c>
      <c r="G322" s="14">
        <v>0</v>
      </c>
      <c r="H322" s="14">
        <v>1</v>
      </c>
      <c r="I322" s="14">
        <v>3</v>
      </c>
      <c r="J322" s="19">
        <f t="shared" si="27"/>
        <v>4</v>
      </c>
      <c r="K322" s="15"/>
      <c r="L322" s="16"/>
      <c r="M322" s="16"/>
      <c r="N322" s="16"/>
      <c r="O322" s="16">
        <v>1.3</v>
      </c>
      <c r="P322" s="21">
        <f t="shared" si="26"/>
        <v>0</v>
      </c>
      <c r="Q322" s="18">
        <v>0.1</v>
      </c>
      <c r="R322" s="17">
        <f t="shared" si="29"/>
        <v>0</v>
      </c>
    </row>
    <row r="323" spans="1:18" ht="33" customHeight="1" x14ac:dyDescent="0.25">
      <c r="A323" s="183">
        <v>320</v>
      </c>
      <c r="B323" s="15" t="s">
        <v>808</v>
      </c>
      <c r="C323" s="15"/>
      <c r="D323" s="15">
        <v>14</v>
      </c>
      <c r="E323" s="15" t="s">
        <v>809</v>
      </c>
      <c r="F323" s="15" t="s">
        <v>171</v>
      </c>
      <c r="G323" s="14">
        <v>0</v>
      </c>
      <c r="H323" s="14">
        <v>1</v>
      </c>
      <c r="I323" s="14">
        <v>3</v>
      </c>
      <c r="J323" s="19">
        <f t="shared" si="27"/>
        <v>4</v>
      </c>
      <c r="K323" s="15"/>
      <c r="L323" s="16"/>
      <c r="M323" s="16"/>
      <c r="N323" s="16"/>
      <c r="O323" s="16">
        <v>1.3</v>
      </c>
      <c r="P323" s="21">
        <f t="shared" si="26"/>
        <v>0</v>
      </c>
      <c r="Q323" s="18">
        <v>0.1</v>
      </c>
      <c r="R323" s="17">
        <f t="shared" si="29"/>
        <v>0</v>
      </c>
    </row>
    <row r="324" spans="1:18" ht="33" customHeight="1" x14ac:dyDescent="0.25">
      <c r="A324" s="183">
        <v>321</v>
      </c>
      <c r="B324" s="15" t="s">
        <v>810</v>
      </c>
      <c r="C324" s="14" t="s">
        <v>169</v>
      </c>
      <c r="D324" s="14">
        <v>15</v>
      </c>
      <c r="E324" s="15" t="s">
        <v>811</v>
      </c>
      <c r="F324" s="15" t="s">
        <v>171</v>
      </c>
      <c r="G324" s="14">
        <v>2</v>
      </c>
      <c r="H324" s="14"/>
      <c r="I324" s="14"/>
      <c r="J324" s="19">
        <f t="shared" si="27"/>
        <v>4</v>
      </c>
      <c r="K324" s="15"/>
      <c r="L324" s="14"/>
      <c r="M324" s="14"/>
      <c r="N324" s="14"/>
      <c r="O324" s="16">
        <v>1</v>
      </c>
      <c r="P324" s="85">
        <f t="shared" si="26"/>
        <v>0</v>
      </c>
      <c r="Q324" s="18">
        <v>0.1</v>
      </c>
      <c r="R324" s="17">
        <f t="shared" si="29"/>
        <v>0</v>
      </c>
    </row>
    <row r="325" spans="1:18" ht="33" customHeight="1" x14ac:dyDescent="0.25">
      <c r="A325" s="183">
        <v>322</v>
      </c>
      <c r="B325" s="15" t="s">
        <v>812</v>
      </c>
      <c r="C325" s="15"/>
      <c r="D325" s="14">
        <v>15</v>
      </c>
      <c r="E325" s="15" t="s">
        <v>813</v>
      </c>
      <c r="F325" s="15" t="s">
        <v>171</v>
      </c>
      <c r="G325" s="14">
        <v>0</v>
      </c>
      <c r="H325" s="14">
        <v>1</v>
      </c>
      <c r="I325" s="14">
        <v>3</v>
      </c>
      <c r="J325" s="19">
        <f t="shared" si="27"/>
        <v>4</v>
      </c>
      <c r="K325" s="15"/>
      <c r="L325" s="16"/>
      <c r="M325" s="16"/>
      <c r="N325" s="16"/>
      <c r="O325" s="16">
        <v>1</v>
      </c>
      <c r="P325" s="78">
        <f t="shared" ref="P325:P356" si="30">(((G325*L325*2)+(H325*M325)+(I325*N325))*O325)*100</f>
        <v>0</v>
      </c>
      <c r="Q325" s="18">
        <v>0.1</v>
      </c>
      <c r="R325" s="17">
        <f t="shared" si="29"/>
        <v>0</v>
      </c>
    </row>
    <row r="326" spans="1:18" ht="33" customHeight="1" x14ac:dyDescent="0.25">
      <c r="A326" s="183">
        <v>323</v>
      </c>
      <c r="B326" s="15" t="s">
        <v>814</v>
      </c>
      <c r="C326" s="15"/>
      <c r="D326" s="15">
        <v>15</v>
      </c>
      <c r="E326" s="15" t="s">
        <v>815</v>
      </c>
      <c r="F326" s="15" t="s">
        <v>171</v>
      </c>
      <c r="G326" s="14">
        <v>0</v>
      </c>
      <c r="H326" s="14">
        <v>1</v>
      </c>
      <c r="I326" s="14">
        <v>3</v>
      </c>
      <c r="J326" s="19">
        <f t="shared" si="27"/>
        <v>4</v>
      </c>
      <c r="K326" s="15"/>
      <c r="L326" s="16"/>
      <c r="M326" s="16"/>
      <c r="N326" s="16"/>
      <c r="O326" s="16">
        <v>1</v>
      </c>
      <c r="P326" s="21">
        <f t="shared" si="30"/>
        <v>0</v>
      </c>
      <c r="Q326" s="18">
        <v>0.1</v>
      </c>
      <c r="R326" s="17">
        <f t="shared" si="29"/>
        <v>0</v>
      </c>
    </row>
    <row r="327" spans="1:18" ht="33" customHeight="1" x14ac:dyDescent="0.25">
      <c r="A327" s="183">
        <v>324</v>
      </c>
      <c r="B327" s="15" t="s">
        <v>816</v>
      </c>
      <c r="C327" s="15"/>
      <c r="D327" s="14">
        <v>15</v>
      </c>
      <c r="E327" s="15" t="s">
        <v>817</v>
      </c>
      <c r="F327" s="15" t="s">
        <v>171</v>
      </c>
      <c r="G327" s="14">
        <v>0</v>
      </c>
      <c r="H327" s="14">
        <v>3</v>
      </c>
      <c r="I327" s="14">
        <v>1</v>
      </c>
      <c r="J327" s="19">
        <f t="shared" si="27"/>
        <v>4</v>
      </c>
      <c r="K327" s="15"/>
      <c r="L327" s="16"/>
      <c r="M327" s="16"/>
      <c r="N327" s="16"/>
      <c r="O327" s="16">
        <v>1</v>
      </c>
      <c r="P327" s="78">
        <f t="shared" si="30"/>
        <v>0</v>
      </c>
      <c r="Q327" s="18">
        <v>0.1</v>
      </c>
      <c r="R327" s="17">
        <f t="shared" si="29"/>
        <v>0</v>
      </c>
    </row>
    <row r="328" spans="1:18" ht="33" customHeight="1" x14ac:dyDescent="0.25">
      <c r="A328" s="183">
        <v>325</v>
      </c>
      <c r="B328" s="15" t="s">
        <v>818</v>
      </c>
      <c r="C328" s="15"/>
      <c r="D328" s="15">
        <v>16</v>
      </c>
      <c r="E328" s="15" t="s">
        <v>819</v>
      </c>
      <c r="F328" s="15" t="s">
        <v>171</v>
      </c>
      <c r="G328" s="14">
        <v>0</v>
      </c>
      <c r="H328" s="14">
        <v>1</v>
      </c>
      <c r="I328" s="14">
        <v>3</v>
      </c>
      <c r="J328" s="19">
        <f t="shared" si="27"/>
        <v>4</v>
      </c>
      <c r="K328" s="15"/>
      <c r="L328" s="16"/>
      <c r="M328" s="16"/>
      <c r="N328" s="16"/>
      <c r="O328" s="16">
        <v>1</v>
      </c>
      <c r="P328" s="21">
        <f t="shared" si="30"/>
        <v>0</v>
      </c>
      <c r="Q328" s="18">
        <v>0.1</v>
      </c>
      <c r="R328" s="17">
        <f t="shared" si="29"/>
        <v>0</v>
      </c>
    </row>
    <row r="329" spans="1:18" ht="33" customHeight="1" x14ac:dyDescent="0.25">
      <c r="A329" s="183">
        <v>326</v>
      </c>
      <c r="B329" s="15" t="s">
        <v>820</v>
      </c>
      <c r="C329" s="14"/>
      <c r="D329" s="14">
        <v>17</v>
      </c>
      <c r="E329" s="15" t="s">
        <v>158</v>
      </c>
      <c r="F329" s="15" t="s">
        <v>171</v>
      </c>
      <c r="G329" s="14">
        <v>2</v>
      </c>
      <c r="H329" s="14"/>
      <c r="I329" s="14"/>
      <c r="J329" s="19">
        <f t="shared" si="27"/>
        <v>4</v>
      </c>
      <c r="K329" s="15"/>
      <c r="L329" s="14"/>
      <c r="M329" s="14"/>
      <c r="N329" s="14"/>
      <c r="O329" s="16">
        <v>1.1499999999999999</v>
      </c>
      <c r="P329" s="85">
        <f t="shared" si="30"/>
        <v>0</v>
      </c>
      <c r="Q329" s="18">
        <v>0.1</v>
      </c>
      <c r="R329" s="17">
        <f t="shared" si="29"/>
        <v>0</v>
      </c>
    </row>
    <row r="330" spans="1:18" ht="33" customHeight="1" x14ac:dyDescent="0.25">
      <c r="A330" s="183">
        <v>327</v>
      </c>
      <c r="B330" s="15" t="s">
        <v>821</v>
      </c>
      <c r="C330" s="14"/>
      <c r="D330" s="14">
        <v>17</v>
      </c>
      <c r="E330" s="15" t="s">
        <v>822</v>
      </c>
      <c r="F330" s="15" t="s">
        <v>171</v>
      </c>
      <c r="G330" s="14">
        <v>0</v>
      </c>
      <c r="H330" s="14">
        <v>3</v>
      </c>
      <c r="I330" s="14">
        <v>1</v>
      </c>
      <c r="J330" s="19">
        <f t="shared" ref="J330:J340" si="31">(G330*2)+H330+I330</f>
        <v>4</v>
      </c>
      <c r="K330" s="15"/>
      <c r="L330" s="16"/>
      <c r="M330" s="16"/>
      <c r="N330" s="16"/>
      <c r="O330" s="16">
        <v>1.1499999999999999</v>
      </c>
      <c r="P330" s="78">
        <f t="shared" si="30"/>
        <v>0</v>
      </c>
      <c r="Q330" s="18">
        <v>0.1</v>
      </c>
      <c r="R330" s="17">
        <f t="shared" si="29"/>
        <v>0</v>
      </c>
    </row>
    <row r="331" spans="1:18" ht="33" customHeight="1" x14ac:dyDescent="0.25">
      <c r="A331" s="183">
        <v>328</v>
      </c>
      <c r="B331" s="15" t="s">
        <v>823</v>
      </c>
      <c r="C331" s="14"/>
      <c r="D331" s="14">
        <v>17</v>
      </c>
      <c r="E331" s="15" t="s">
        <v>824</v>
      </c>
      <c r="F331" s="15" t="s">
        <v>171</v>
      </c>
      <c r="G331" s="14">
        <v>0</v>
      </c>
      <c r="H331" s="14">
        <v>3</v>
      </c>
      <c r="I331" s="14">
        <v>1</v>
      </c>
      <c r="J331" s="19">
        <f t="shared" si="31"/>
        <v>4</v>
      </c>
      <c r="K331" s="15"/>
      <c r="L331" s="16"/>
      <c r="M331" s="16"/>
      <c r="N331" s="16"/>
      <c r="O331" s="16">
        <v>1.1499999999999999</v>
      </c>
      <c r="P331" s="21">
        <f t="shared" si="30"/>
        <v>0</v>
      </c>
      <c r="Q331" s="18">
        <v>0.1</v>
      </c>
      <c r="R331" s="17">
        <f t="shared" si="29"/>
        <v>0</v>
      </c>
    </row>
    <row r="332" spans="1:18" ht="33" customHeight="1" x14ac:dyDescent="0.25">
      <c r="A332" s="183">
        <v>329</v>
      </c>
      <c r="B332" s="15" t="s">
        <v>825</v>
      </c>
      <c r="C332" s="15"/>
      <c r="D332" s="15">
        <v>18</v>
      </c>
      <c r="E332" s="15" t="s">
        <v>826</v>
      </c>
      <c r="F332" s="15" t="s">
        <v>171</v>
      </c>
      <c r="G332" s="14">
        <v>0</v>
      </c>
      <c r="H332" s="14">
        <v>3</v>
      </c>
      <c r="I332" s="14">
        <v>1</v>
      </c>
      <c r="J332" s="19">
        <f t="shared" si="31"/>
        <v>4</v>
      </c>
      <c r="K332" s="15"/>
      <c r="L332" s="16"/>
      <c r="M332" s="16"/>
      <c r="N332" s="16"/>
      <c r="O332" s="16">
        <v>1</v>
      </c>
      <c r="P332" s="21">
        <f t="shared" si="30"/>
        <v>0</v>
      </c>
      <c r="Q332" s="18">
        <v>0.1</v>
      </c>
      <c r="R332" s="17">
        <f t="shared" si="29"/>
        <v>0</v>
      </c>
    </row>
    <row r="333" spans="1:18" ht="33" customHeight="1" x14ac:dyDescent="0.25">
      <c r="A333" s="183">
        <v>330</v>
      </c>
      <c r="B333" s="15" t="s">
        <v>827</v>
      </c>
      <c r="C333" s="14"/>
      <c r="D333" s="14">
        <v>19</v>
      </c>
      <c r="E333" s="15" t="s">
        <v>828</v>
      </c>
      <c r="F333" s="15" t="s">
        <v>171</v>
      </c>
      <c r="G333" s="14">
        <v>2</v>
      </c>
      <c r="H333" s="14"/>
      <c r="I333" s="14"/>
      <c r="J333" s="19">
        <f t="shared" si="31"/>
        <v>4</v>
      </c>
      <c r="K333" s="15"/>
      <c r="L333" s="14"/>
      <c r="M333" s="14"/>
      <c r="N333" s="14"/>
      <c r="O333" s="16">
        <v>1</v>
      </c>
      <c r="P333" s="85">
        <f t="shared" si="30"/>
        <v>0</v>
      </c>
      <c r="Q333" s="18">
        <v>0.1</v>
      </c>
      <c r="R333" s="17">
        <f t="shared" si="29"/>
        <v>0</v>
      </c>
    </row>
    <row r="334" spans="1:18" ht="33" customHeight="1" x14ac:dyDescent="0.25">
      <c r="A334" s="183">
        <v>331</v>
      </c>
      <c r="B334" s="15" t="s">
        <v>829</v>
      </c>
      <c r="C334" s="14"/>
      <c r="D334" s="14">
        <v>19</v>
      </c>
      <c r="E334" s="15" t="s">
        <v>830</v>
      </c>
      <c r="F334" s="15" t="s">
        <v>171</v>
      </c>
      <c r="G334" s="14">
        <v>2</v>
      </c>
      <c r="H334" s="14"/>
      <c r="I334" s="14"/>
      <c r="J334" s="19">
        <f t="shared" si="31"/>
        <v>4</v>
      </c>
      <c r="K334" s="15"/>
      <c r="L334" s="14"/>
      <c r="M334" s="14"/>
      <c r="N334" s="14"/>
      <c r="O334" s="16">
        <v>1</v>
      </c>
      <c r="P334" s="85">
        <f t="shared" si="30"/>
        <v>0</v>
      </c>
      <c r="Q334" s="18">
        <v>0.1</v>
      </c>
      <c r="R334" s="17">
        <f t="shared" si="29"/>
        <v>0</v>
      </c>
    </row>
    <row r="335" spans="1:18" ht="33" customHeight="1" x14ac:dyDescent="0.25">
      <c r="A335" s="183">
        <v>332</v>
      </c>
      <c r="B335" s="15" t="s">
        <v>831</v>
      </c>
      <c r="C335" s="14"/>
      <c r="D335" s="14">
        <v>19</v>
      </c>
      <c r="E335" s="15" t="s">
        <v>832</v>
      </c>
      <c r="F335" s="15" t="s">
        <v>171</v>
      </c>
      <c r="G335" s="14">
        <v>2</v>
      </c>
      <c r="H335" s="14"/>
      <c r="I335" s="14"/>
      <c r="J335" s="19">
        <f t="shared" si="31"/>
        <v>4</v>
      </c>
      <c r="K335" s="15"/>
      <c r="L335" s="14"/>
      <c r="M335" s="14"/>
      <c r="N335" s="14"/>
      <c r="O335" s="16">
        <v>1</v>
      </c>
      <c r="P335" s="85">
        <f t="shared" si="30"/>
        <v>0</v>
      </c>
      <c r="Q335" s="18">
        <v>0.1</v>
      </c>
      <c r="R335" s="17">
        <f t="shared" ref="R335:R355" si="32">(P335/Q335)*1000</f>
        <v>0</v>
      </c>
    </row>
    <row r="336" spans="1:18" ht="33" customHeight="1" x14ac:dyDescent="0.25">
      <c r="A336" s="183">
        <v>333</v>
      </c>
      <c r="B336" s="15" t="s">
        <v>833</v>
      </c>
      <c r="C336" s="15"/>
      <c r="D336" s="15">
        <v>19</v>
      </c>
      <c r="E336" s="15" t="s">
        <v>834</v>
      </c>
      <c r="F336" s="15" t="s">
        <v>171</v>
      </c>
      <c r="G336" s="14">
        <v>0</v>
      </c>
      <c r="H336" s="14">
        <v>1</v>
      </c>
      <c r="I336" s="14">
        <v>3</v>
      </c>
      <c r="J336" s="19">
        <f t="shared" si="31"/>
        <v>4</v>
      </c>
      <c r="K336" s="15"/>
      <c r="L336" s="16"/>
      <c r="M336" s="16"/>
      <c r="N336" s="16"/>
      <c r="O336" s="16">
        <v>1</v>
      </c>
      <c r="P336" s="21">
        <f t="shared" si="30"/>
        <v>0</v>
      </c>
      <c r="Q336" s="18">
        <v>0.1</v>
      </c>
      <c r="R336" s="17">
        <f t="shared" si="32"/>
        <v>0</v>
      </c>
    </row>
    <row r="337" spans="1:18" ht="33" customHeight="1" x14ac:dyDescent="0.25">
      <c r="A337" s="183">
        <v>334</v>
      </c>
      <c r="B337" s="15" t="s">
        <v>835</v>
      </c>
      <c r="C337" s="15"/>
      <c r="D337" s="15">
        <v>19</v>
      </c>
      <c r="E337" s="15" t="s">
        <v>836</v>
      </c>
      <c r="F337" s="15" t="s">
        <v>171</v>
      </c>
      <c r="G337" s="14">
        <v>0</v>
      </c>
      <c r="H337" s="14">
        <v>3</v>
      </c>
      <c r="I337" s="14">
        <v>1</v>
      </c>
      <c r="J337" s="19">
        <f t="shared" si="31"/>
        <v>4</v>
      </c>
      <c r="K337" s="15"/>
      <c r="L337" s="16"/>
      <c r="M337" s="16"/>
      <c r="N337" s="16"/>
      <c r="O337" s="16">
        <v>1</v>
      </c>
      <c r="P337" s="21">
        <f t="shared" si="30"/>
        <v>0</v>
      </c>
      <c r="Q337" s="18">
        <v>0.1</v>
      </c>
      <c r="R337" s="17">
        <f t="shared" si="32"/>
        <v>0</v>
      </c>
    </row>
    <row r="338" spans="1:18" ht="33" customHeight="1" x14ac:dyDescent="0.25">
      <c r="A338" s="183">
        <v>335</v>
      </c>
      <c r="B338" s="15" t="s">
        <v>837</v>
      </c>
      <c r="C338" s="14"/>
      <c r="D338" s="14">
        <v>20</v>
      </c>
      <c r="E338" s="15" t="s">
        <v>838</v>
      </c>
      <c r="F338" s="15" t="s">
        <v>171</v>
      </c>
      <c r="G338" s="14">
        <v>2</v>
      </c>
      <c r="H338" s="14"/>
      <c r="I338" s="14"/>
      <c r="J338" s="19">
        <f t="shared" si="31"/>
        <v>4</v>
      </c>
      <c r="K338" s="15"/>
      <c r="L338" s="14"/>
      <c r="M338" s="14"/>
      <c r="N338" s="14"/>
      <c r="O338" s="16">
        <v>1.1499999999999999</v>
      </c>
      <c r="P338" s="85">
        <f t="shared" si="30"/>
        <v>0</v>
      </c>
      <c r="Q338" s="18">
        <v>0.1</v>
      </c>
      <c r="R338" s="17">
        <f t="shared" si="32"/>
        <v>0</v>
      </c>
    </row>
    <row r="339" spans="1:18" ht="33" customHeight="1" x14ac:dyDescent="0.25">
      <c r="A339" s="183">
        <v>336</v>
      </c>
      <c r="B339" s="15" t="s">
        <v>839</v>
      </c>
      <c r="C339" s="14" t="s">
        <v>126</v>
      </c>
      <c r="D339" s="14">
        <v>20</v>
      </c>
      <c r="E339" s="15" t="s">
        <v>342</v>
      </c>
      <c r="F339" s="15" t="s">
        <v>171</v>
      </c>
      <c r="G339" s="14">
        <v>2</v>
      </c>
      <c r="H339" s="14"/>
      <c r="I339" s="14"/>
      <c r="J339" s="19">
        <f t="shared" si="31"/>
        <v>4</v>
      </c>
      <c r="K339" s="15"/>
      <c r="L339" s="14"/>
      <c r="M339" s="14"/>
      <c r="N339" s="14"/>
      <c r="O339" s="16">
        <v>1.3</v>
      </c>
      <c r="P339" s="85">
        <f t="shared" si="30"/>
        <v>0</v>
      </c>
      <c r="Q339" s="18">
        <v>0.1</v>
      </c>
      <c r="R339" s="17">
        <f t="shared" si="32"/>
        <v>0</v>
      </c>
    </row>
    <row r="340" spans="1:18" ht="33" customHeight="1" x14ac:dyDescent="0.25">
      <c r="A340" s="183">
        <v>337</v>
      </c>
      <c r="B340" s="15" t="s">
        <v>840</v>
      </c>
      <c r="C340" s="14"/>
      <c r="D340" s="14">
        <v>20</v>
      </c>
      <c r="E340" s="15" t="s">
        <v>841</v>
      </c>
      <c r="F340" s="15" t="s">
        <v>171</v>
      </c>
      <c r="G340" s="14">
        <v>0</v>
      </c>
      <c r="H340" s="14">
        <v>3</v>
      </c>
      <c r="I340" s="14">
        <v>1</v>
      </c>
      <c r="J340" s="19">
        <f t="shared" si="31"/>
        <v>4</v>
      </c>
      <c r="K340" s="15"/>
      <c r="L340" s="16"/>
      <c r="M340" s="16"/>
      <c r="N340" s="16"/>
      <c r="O340" s="16">
        <v>1.1499999999999999</v>
      </c>
      <c r="P340" s="21">
        <f t="shared" si="30"/>
        <v>0</v>
      </c>
      <c r="Q340" s="18">
        <v>0.1</v>
      </c>
      <c r="R340" s="17">
        <f t="shared" si="32"/>
        <v>0</v>
      </c>
    </row>
    <row r="341" spans="1:18" ht="33" customHeight="1" x14ac:dyDescent="0.25">
      <c r="A341" s="183">
        <v>338</v>
      </c>
      <c r="B341" s="15" t="s">
        <v>842</v>
      </c>
      <c r="C341" s="15"/>
      <c r="D341" s="14" t="s">
        <v>843</v>
      </c>
      <c r="E341" s="15" t="s">
        <v>844</v>
      </c>
      <c r="F341" s="15" t="s">
        <v>171</v>
      </c>
      <c r="G341" s="14">
        <v>2</v>
      </c>
      <c r="H341" s="14">
        <v>0</v>
      </c>
      <c r="I341" s="14">
        <v>0</v>
      </c>
      <c r="J341" s="19">
        <f>G341*2+H341+I341</f>
        <v>4</v>
      </c>
      <c r="K341" s="15"/>
      <c r="L341" s="16"/>
      <c r="M341" s="16"/>
      <c r="N341" s="16"/>
      <c r="O341" s="16">
        <v>1.1499999999999999</v>
      </c>
      <c r="P341" s="78">
        <f t="shared" si="30"/>
        <v>0</v>
      </c>
      <c r="Q341" s="18">
        <v>0.1</v>
      </c>
      <c r="R341" s="17">
        <f t="shared" si="32"/>
        <v>0</v>
      </c>
    </row>
    <row r="342" spans="1:18" ht="33" customHeight="1" x14ac:dyDescent="0.25">
      <c r="A342" s="183">
        <v>339</v>
      </c>
      <c r="B342" s="15" t="s">
        <v>845</v>
      </c>
      <c r="C342" s="14"/>
      <c r="D342" s="14" t="s">
        <v>846</v>
      </c>
      <c r="E342" s="15" t="s">
        <v>847</v>
      </c>
      <c r="F342" s="15" t="s">
        <v>171</v>
      </c>
      <c r="G342" s="14">
        <v>0</v>
      </c>
      <c r="H342" s="14">
        <v>3</v>
      </c>
      <c r="I342" s="14">
        <v>1</v>
      </c>
      <c r="J342" s="19">
        <f>(G342*2)+H342+I342</f>
        <v>4</v>
      </c>
      <c r="K342" s="15"/>
      <c r="L342" s="16"/>
      <c r="M342" s="16"/>
      <c r="N342" s="16"/>
      <c r="O342" s="16">
        <v>1</v>
      </c>
      <c r="P342" s="21">
        <f t="shared" si="30"/>
        <v>0</v>
      </c>
      <c r="Q342" s="18">
        <v>0.1</v>
      </c>
      <c r="R342" s="17">
        <f t="shared" si="32"/>
        <v>0</v>
      </c>
    </row>
    <row r="343" spans="1:18" ht="33" customHeight="1" x14ac:dyDescent="0.25">
      <c r="A343" s="183">
        <v>340</v>
      </c>
      <c r="B343" s="15" t="s">
        <v>848</v>
      </c>
      <c r="C343" s="14"/>
      <c r="D343" s="14" t="s">
        <v>309</v>
      </c>
      <c r="E343" s="15" t="s">
        <v>849</v>
      </c>
      <c r="F343" s="15" t="s">
        <v>171</v>
      </c>
      <c r="G343" s="14">
        <v>2</v>
      </c>
      <c r="H343" s="14"/>
      <c r="I343" s="14"/>
      <c r="J343" s="19">
        <f>(G343*2)+H343+I343</f>
        <v>4</v>
      </c>
      <c r="K343" s="15"/>
      <c r="L343" s="14"/>
      <c r="M343" s="14"/>
      <c r="N343" s="14"/>
      <c r="O343" s="16">
        <v>1.3</v>
      </c>
      <c r="P343" s="85">
        <f t="shared" si="30"/>
        <v>0</v>
      </c>
      <c r="Q343" s="18">
        <v>0.1</v>
      </c>
      <c r="R343" s="17">
        <f t="shared" si="32"/>
        <v>0</v>
      </c>
    </row>
    <row r="344" spans="1:18" ht="33" customHeight="1" x14ac:dyDescent="0.25">
      <c r="A344" s="183">
        <v>341</v>
      </c>
      <c r="B344" s="15" t="s">
        <v>850</v>
      </c>
      <c r="C344" s="15"/>
      <c r="D344" s="15" t="s">
        <v>277</v>
      </c>
      <c r="E344" s="15" t="s">
        <v>851</v>
      </c>
      <c r="F344" s="15" t="s">
        <v>171</v>
      </c>
      <c r="G344" s="14">
        <v>0</v>
      </c>
      <c r="H344" s="14">
        <v>1</v>
      </c>
      <c r="I344" s="14">
        <v>3</v>
      </c>
      <c r="J344" s="19">
        <f>(G344*2)+H344+I344</f>
        <v>4</v>
      </c>
      <c r="K344" s="15"/>
      <c r="L344" s="16"/>
      <c r="M344" s="16"/>
      <c r="N344" s="16"/>
      <c r="O344" s="16">
        <v>1.3</v>
      </c>
      <c r="P344" s="21">
        <f t="shared" si="30"/>
        <v>0</v>
      </c>
      <c r="Q344" s="18">
        <v>0.1</v>
      </c>
      <c r="R344" s="17">
        <f t="shared" si="32"/>
        <v>0</v>
      </c>
    </row>
    <row r="345" spans="1:18" ht="33" customHeight="1" x14ac:dyDescent="0.25">
      <c r="A345" s="183">
        <v>342</v>
      </c>
      <c r="B345" s="15" t="s">
        <v>852</v>
      </c>
      <c r="C345" s="15"/>
      <c r="D345" s="15" t="s">
        <v>853</v>
      </c>
      <c r="E345" s="15" t="s">
        <v>854</v>
      </c>
      <c r="F345" s="15" t="s">
        <v>171</v>
      </c>
      <c r="G345" s="14">
        <v>0</v>
      </c>
      <c r="H345" s="14">
        <v>1</v>
      </c>
      <c r="I345" s="14">
        <v>3</v>
      </c>
      <c r="J345" s="19">
        <f>(G345*2)+H345+I345</f>
        <v>4</v>
      </c>
      <c r="K345" s="15"/>
      <c r="L345" s="16"/>
      <c r="M345" s="16"/>
      <c r="N345" s="16"/>
      <c r="O345" s="16">
        <v>1</v>
      </c>
      <c r="P345" s="21">
        <f t="shared" si="30"/>
        <v>0</v>
      </c>
      <c r="Q345" s="18">
        <v>0.1</v>
      </c>
      <c r="R345" s="17">
        <f t="shared" si="32"/>
        <v>0</v>
      </c>
    </row>
    <row r="346" spans="1:18" ht="33" customHeight="1" x14ac:dyDescent="0.25">
      <c r="A346" s="183">
        <v>343</v>
      </c>
      <c r="B346" s="15" t="s">
        <v>855</v>
      </c>
      <c r="C346" s="15" t="s">
        <v>126</v>
      </c>
      <c r="D346" s="15">
        <v>5</v>
      </c>
      <c r="E346" s="15" t="s">
        <v>856</v>
      </c>
      <c r="F346" s="15" t="s">
        <v>171</v>
      </c>
      <c r="G346" s="14">
        <v>0</v>
      </c>
      <c r="H346" s="14">
        <v>3</v>
      </c>
      <c r="I346" s="14">
        <v>0</v>
      </c>
      <c r="J346" s="19">
        <f>(G346*2)+H346+I346</f>
        <v>3</v>
      </c>
      <c r="K346" s="15"/>
      <c r="L346" s="16"/>
      <c r="M346" s="16"/>
      <c r="N346" s="16"/>
      <c r="O346" s="16">
        <v>1</v>
      </c>
      <c r="P346" s="21">
        <f t="shared" si="30"/>
        <v>0</v>
      </c>
      <c r="Q346" s="18">
        <v>0.1</v>
      </c>
      <c r="R346" s="17">
        <f t="shared" si="32"/>
        <v>0</v>
      </c>
    </row>
    <row r="347" spans="1:18" ht="33" customHeight="1" x14ac:dyDescent="0.25">
      <c r="A347" s="183">
        <v>344</v>
      </c>
      <c r="B347" s="15" t="s">
        <v>857</v>
      </c>
      <c r="C347" s="15"/>
      <c r="D347" s="15">
        <v>5</v>
      </c>
      <c r="E347" s="15" t="s">
        <v>858</v>
      </c>
      <c r="F347" s="15" t="s">
        <v>171</v>
      </c>
      <c r="G347" s="14">
        <v>0</v>
      </c>
      <c r="H347" s="14">
        <v>1</v>
      </c>
      <c r="I347" s="14">
        <v>2</v>
      </c>
      <c r="J347" s="19">
        <f>G347*2+H347+I347</f>
        <v>3</v>
      </c>
      <c r="K347" s="15"/>
      <c r="L347" s="16"/>
      <c r="M347" s="16"/>
      <c r="N347" s="16"/>
      <c r="O347" s="16">
        <v>1.3</v>
      </c>
      <c r="P347" s="17">
        <f t="shared" si="30"/>
        <v>0</v>
      </c>
      <c r="Q347" s="18">
        <v>0.1</v>
      </c>
      <c r="R347" s="17">
        <f t="shared" si="32"/>
        <v>0</v>
      </c>
    </row>
    <row r="348" spans="1:18" ht="33" customHeight="1" x14ac:dyDescent="0.25">
      <c r="A348" s="183">
        <v>345</v>
      </c>
      <c r="B348" s="15" t="s">
        <v>859</v>
      </c>
      <c r="C348" s="14"/>
      <c r="D348" s="14">
        <v>10</v>
      </c>
      <c r="E348" s="15" t="s">
        <v>860</v>
      </c>
      <c r="F348" s="15" t="s">
        <v>171</v>
      </c>
      <c r="G348" s="14">
        <v>0</v>
      </c>
      <c r="H348" s="14">
        <v>3</v>
      </c>
      <c r="I348" s="14">
        <v>0</v>
      </c>
      <c r="J348" s="19">
        <f>G348*2+H348+I348</f>
        <v>3</v>
      </c>
      <c r="K348" s="15"/>
      <c r="L348" s="14"/>
      <c r="M348" s="14"/>
      <c r="N348" s="14"/>
      <c r="O348" s="16">
        <v>1</v>
      </c>
      <c r="P348" s="85">
        <f t="shared" si="30"/>
        <v>0</v>
      </c>
      <c r="Q348" s="18">
        <v>0.1</v>
      </c>
      <c r="R348" s="17">
        <f t="shared" si="32"/>
        <v>0</v>
      </c>
    </row>
    <row r="349" spans="1:18" ht="33" customHeight="1" x14ac:dyDescent="0.25">
      <c r="A349" s="183">
        <v>346</v>
      </c>
      <c r="B349" s="15" t="s">
        <v>861</v>
      </c>
      <c r="C349" s="15" t="s">
        <v>126</v>
      </c>
      <c r="D349" s="15">
        <v>11</v>
      </c>
      <c r="E349" s="15" t="s">
        <v>862</v>
      </c>
      <c r="F349" s="15" t="s">
        <v>171</v>
      </c>
      <c r="G349" s="14">
        <v>0</v>
      </c>
      <c r="H349" s="14">
        <v>3</v>
      </c>
      <c r="I349" s="14">
        <v>0</v>
      </c>
      <c r="J349" s="19">
        <f>(G349*2)+H349+I349</f>
        <v>3</v>
      </c>
      <c r="K349" s="15"/>
      <c r="L349" s="16"/>
      <c r="M349" s="16"/>
      <c r="N349" s="16"/>
      <c r="O349" s="16">
        <v>1</v>
      </c>
      <c r="P349" s="21">
        <f t="shared" si="30"/>
        <v>0</v>
      </c>
      <c r="Q349" s="18">
        <v>0.1</v>
      </c>
      <c r="R349" s="17">
        <f t="shared" si="32"/>
        <v>0</v>
      </c>
    </row>
    <row r="350" spans="1:18" ht="33" customHeight="1" x14ac:dyDescent="0.25">
      <c r="A350" s="183">
        <v>347</v>
      </c>
      <c r="B350" s="15" t="s">
        <v>863</v>
      </c>
      <c r="C350" s="15" t="s">
        <v>126</v>
      </c>
      <c r="D350" s="15">
        <v>11</v>
      </c>
      <c r="E350" s="15" t="s">
        <v>799</v>
      </c>
      <c r="F350" s="15" t="s">
        <v>171</v>
      </c>
      <c r="G350" s="14">
        <v>0</v>
      </c>
      <c r="H350" s="14">
        <v>3</v>
      </c>
      <c r="I350" s="14">
        <v>0</v>
      </c>
      <c r="J350" s="19">
        <f>(G350*2)+H350+I350</f>
        <v>3</v>
      </c>
      <c r="K350" s="15"/>
      <c r="L350" s="16"/>
      <c r="M350" s="16"/>
      <c r="N350" s="16"/>
      <c r="O350" s="16">
        <v>1</v>
      </c>
      <c r="P350" s="21">
        <f t="shared" si="30"/>
        <v>0</v>
      </c>
      <c r="Q350" s="18">
        <v>0.1</v>
      </c>
      <c r="R350" s="17">
        <f t="shared" si="32"/>
        <v>0</v>
      </c>
    </row>
    <row r="351" spans="1:18" ht="33" customHeight="1" x14ac:dyDescent="0.25">
      <c r="A351" s="183">
        <v>348</v>
      </c>
      <c r="B351" s="15" t="s">
        <v>864</v>
      </c>
      <c r="C351" s="15"/>
      <c r="D351" s="15">
        <v>13</v>
      </c>
      <c r="E351" s="15" t="s">
        <v>865</v>
      </c>
      <c r="F351" s="15" t="s">
        <v>171</v>
      </c>
      <c r="G351" s="14">
        <v>0</v>
      </c>
      <c r="H351" s="14">
        <v>0</v>
      </c>
      <c r="I351" s="14">
        <v>3</v>
      </c>
      <c r="J351" s="19">
        <f>(G351*2)+H351+I351</f>
        <v>3</v>
      </c>
      <c r="K351" s="15"/>
      <c r="L351" s="16"/>
      <c r="M351" s="16"/>
      <c r="N351" s="16"/>
      <c r="O351" s="16">
        <v>1</v>
      </c>
      <c r="P351" s="21">
        <f t="shared" si="30"/>
        <v>0</v>
      </c>
      <c r="Q351" s="18">
        <v>0.1</v>
      </c>
      <c r="R351" s="17">
        <f t="shared" si="32"/>
        <v>0</v>
      </c>
    </row>
    <row r="352" spans="1:18" ht="33" customHeight="1" x14ac:dyDescent="0.25">
      <c r="A352" s="183">
        <v>349</v>
      </c>
      <c r="B352" s="15" t="s">
        <v>866</v>
      </c>
      <c r="C352" s="14"/>
      <c r="D352" s="14">
        <v>14</v>
      </c>
      <c r="E352" s="15" t="s">
        <v>867</v>
      </c>
      <c r="F352" s="15" t="s">
        <v>171</v>
      </c>
      <c r="G352" s="14">
        <v>0</v>
      </c>
      <c r="H352" s="14">
        <v>3</v>
      </c>
      <c r="I352" s="14">
        <v>0</v>
      </c>
      <c r="J352" s="19">
        <f>G352*2+H352+I352</f>
        <v>3</v>
      </c>
      <c r="K352" s="15"/>
      <c r="L352" s="14"/>
      <c r="M352" s="14"/>
      <c r="N352" s="14"/>
      <c r="O352" s="16">
        <v>1.3</v>
      </c>
      <c r="P352" s="85">
        <f t="shared" si="30"/>
        <v>0</v>
      </c>
      <c r="Q352" s="18">
        <v>0.1</v>
      </c>
      <c r="R352" s="17">
        <f t="shared" si="32"/>
        <v>0</v>
      </c>
    </row>
    <row r="353" spans="1:18" ht="33" customHeight="1" x14ac:dyDescent="0.25">
      <c r="A353" s="183">
        <v>350</v>
      </c>
      <c r="B353" s="15" t="s">
        <v>868</v>
      </c>
      <c r="C353" s="15"/>
      <c r="D353" s="15">
        <v>15</v>
      </c>
      <c r="E353" s="15" t="s">
        <v>869</v>
      </c>
      <c r="F353" s="15" t="s">
        <v>171</v>
      </c>
      <c r="G353" s="14">
        <v>0</v>
      </c>
      <c r="H353" s="14">
        <v>3</v>
      </c>
      <c r="I353" s="14">
        <v>0</v>
      </c>
      <c r="J353" s="19">
        <f>(G353*2)+H353+I353</f>
        <v>3</v>
      </c>
      <c r="K353" s="15"/>
      <c r="L353" s="16"/>
      <c r="M353" s="16"/>
      <c r="N353" s="16"/>
      <c r="O353" s="16">
        <v>1</v>
      </c>
      <c r="P353" s="21">
        <f t="shared" si="30"/>
        <v>0</v>
      </c>
      <c r="Q353" s="18">
        <v>0.1</v>
      </c>
      <c r="R353" s="17">
        <f t="shared" si="32"/>
        <v>0</v>
      </c>
    </row>
    <row r="354" spans="1:18" ht="33" customHeight="1" x14ac:dyDescent="0.25">
      <c r="A354" s="183">
        <v>351</v>
      </c>
      <c r="B354" s="15" t="s">
        <v>870</v>
      </c>
      <c r="C354" s="15"/>
      <c r="D354" s="15">
        <v>15</v>
      </c>
      <c r="E354" s="15" t="s">
        <v>869</v>
      </c>
      <c r="F354" s="15" t="s">
        <v>171</v>
      </c>
      <c r="G354" s="14">
        <v>0</v>
      </c>
      <c r="H354" s="14">
        <v>3</v>
      </c>
      <c r="I354" s="14">
        <v>0</v>
      </c>
      <c r="J354" s="19">
        <f>(G354*2)+H354+I354</f>
        <v>3</v>
      </c>
      <c r="K354" s="15"/>
      <c r="L354" s="16"/>
      <c r="M354" s="16"/>
      <c r="N354" s="16"/>
      <c r="O354" s="16">
        <v>1.1499999999999999</v>
      </c>
      <c r="P354" s="21">
        <f t="shared" si="30"/>
        <v>0</v>
      </c>
      <c r="Q354" s="18">
        <v>0.1</v>
      </c>
      <c r="R354" s="17">
        <f t="shared" si="32"/>
        <v>0</v>
      </c>
    </row>
    <row r="355" spans="1:18" ht="33" customHeight="1" x14ac:dyDescent="0.25">
      <c r="A355" s="183">
        <v>352</v>
      </c>
      <c r="B355" s="15" t="s">
        <v>871</v>
      </c>
      <c r="C355" s="14"/>
      <c r="D355" s="14">
        <v>19</v>
      </c>
      <c r="E355" s="15" t="s">
        <v>872</v>
      </c>
      <c r="F355" s="15" t="s">
        <v>171</v>
      </c>
      <c r="G355" s="14">
        <v>0</v>
      </c>
      <c r="H355" s="14">
        <v>0</v>
      </c>
      <c r="I355" s="14">
        <v>3</v>
      </c>
      <c r="J355" s="19">
        <f>(G355*2)+H355+I355</f>
        <v>3</v>
      </c>
      <c r="K355" s="15"/>
      <c r="L355" s="16"/>
      <c r="M355" s="16"/>
      <c r="N355" s="16"/>
      <c r="O355" s="16">
        <v>1</v>
      </c>
      <c r="P355" s="21">
        <f t="shared" si="30"/>
        <v>0</v>
      </c>
      <c r="Q355" s="18">
        <v>0.1</v>
      </c>
      <c r="R355" s="17">
        <f t="shared" si="32"/>
        <v>0</v>
      </c>
    </row>
    <row r="356" spans="1:18" ht="33" customHeight="1" x14ac:dyDescent="0.25">
      <c r="A356" s="183">
        <v>353</v>
      </c>
      <c r="B356" s="15" t="s">
        <v>873</v>
      </c>
      <c r="C356" s="14"/>
      <c r="D356" s="14" t="s">
        <v>874</v>
      </c>
      <c r="E356" s="15" t="s">
        <v>875</v>
      </c>
      <c r="F356" s="15" t="s">
        <v>171</v>
      </c>
      <c r="G356" s="14">
        <v>0</v>
      </c>
      <c r="H356" s="14">
        <v>2</v>
      </c>
      <c r="I356" s="14">
        <v>1</v>
      </c>
      <c r="J356" s="19">
        <f>(G356*2)+H356+I356</f>
        <v>3</v>
      </c>
      <c r="K356" s="15"/>
      <c r="L356" s="16"/>
      <c r="M356" s="16"/>
      <c r="N356" s="16"/>
      <c r="O356" s="16">
        <v>1</v>
      </c>
      <c r="P356" s="17">
        <f t="shared" si="30"/>
        <v>0</v>
      </c>
      <c r="Q356" s="18">
        <v>0.1</v>
      </c>
      <c r="R356" s="17">
        <v>0</v>
      </c>
    </row>
    <row r="357" spans="1:18" ht="33" customHeight="1" x14ac:dyDescent="0.25">
      <c r="A357" s="183">
        <v>354</v>
      </c>
      <c r="B357" s="87" t="s">
        <v>876</v>
      </c>
      <c r="C357" s="82" t="s">
        <v>126</v>
      </c>
      <c r="D357" s="82">
        <v>3</v>
      </c>
      <c r="E357" s="87" t="s">
        <v>472</v>
      </c>
      <c r="F357" s="15" t="s">
        <v>171</v>
      </c>
      <c r="G357" s="82">
        <v>0</v>
      </c>
      <c r="H357" s="82">
        <v>1</v>
      </c>
      <c r="I357" s="82">
        <v>1</v>
      </c>
      <c r="J357" s="83">
        <f>G357*2+H357+I357</f>
        <v>2</v>
      </c>
      <c r="K357" s="87" t="s">
        <v>877</v>
      </c>
      <c r="L357" s="84">
        <v>0.75</v>
      </c>
      <c r="M357" s="84">
        <v>0.1</v>
      </c>
      <c r="N357" s="84">
        <v>0.1</v>
      </c>
      <c r="O357" s="16">
        <v>1</v>
      </c>
      <c r="P357" s="85">
        <f t="shared" ref="P357:P383" si="33">(((G357*L357*2)+(H357*M357)+(I357*N357))*O357)*100</f>
        <v>20</v>
      </c>
      <c r="Q357" s="86">
        <v>24000</v>
      </c>
      <c r="R357" s="17">
        <v>0</v>
      </c>
    </row>
    <row r="358" spans="1:18" ht="33" customHeight="1" x14ac:dyDescent="0.25">
      <c r="A358" s="183">
        <v>355</v>
      </c>
      <c r="B358" s="15" t="s">
        <v>878</v>
      </c>
      <c r="C358" s="15" t="s">
        <v>126</v>
      </c>
      <c r="D358" s="15">
        <v>3</v>
      </c>
      <c r="E358" s="15" t="s">
        <v>158</v>
      </c>
      <c r="F358" s="15" t="s">
        <v>171</v>
      </c>
      <c r="G358" s="14">
        <v>0</v>
      </c>
      <c r="H358" s="14">
        <v>1</v>
      </c>
      <c r="I358" s="14">
        <v>1</v>
      </c>
      <c r="J358" s="19">
        <f t="shared" ref="J358:J366" si="34">(G358*2)+H358+I358</f>
        <v>2</v>
      </c>
      <c r="K358" s="15"/>
      <c r="L358" s="16"/>
      <c r="M358" s="16"/>
      <c r="N358" s="16"/>
      <c r="O358" s="16">
        <v>1.1499999999999999</v>
      </c>
      <c r="P358" s="78">
        <f t="shared" si="33"/>
        <v>0</v>
      </c>
      <c r="Q358" s="18">
        <v>0.1</v>
      </c>
      <c r="R358" s="17">
        <f t="shared" ref="R358:R389" si="35">(P358/Q358)*1000</f>
        <v>0</v>
      </c>
    </row>
    <row r="359" spans="1:18" ht="33" customHeight="1" x14ac:dyDescent="0.25">
      <c r="A359" s="183">
        <v>356</v>
      </c>
      <c r="B359" s="15" t="s">
        <v>879</v>
      </c>
      <c r="C359" s="15" t="s">
        <v>126</v>
      </c>
      <c r="D359" s="15">
        <v>3</v>
      </c>
      <c r="E359" s="15" t="s">
        <v>158</v>
      </c>
      <c r="F359" s="15" t="s">
        <v>171</v>
      </c>
      <c r="G359" s="14">
        <v>0</v>
      </c>
      <c r="H359" s="14">
        <v>1</v>
      </c>
      <c r="I359" s="14">
        <v>1</v>
      </c>
      <c r="J359" s="19">
        <f t="shared" si="34"/>
        <v>2</v>
      </c>
      <c r="K359" s="15"/>
      <c r="L359" s="16"/>
      <c r="M359" s="16"/>
      <c r="N359" s="16"/>
      <c r="O359" s="16">
        <v>1.1499999999999999</v>
      </c>
      <c r="P359" s="21">
        <f t="shared" si="33"/>
        <v>0</v>
      </c>
      <c r="Q359" s="18">
        <v>0.1</v>
      </c>
      <c r="R359" s="17">
        <f t="shared" si="35"/>
        <v>0</v>
      </c>
    </row>
    <row r="360" spans="1:18" ht="33" customHeight="1" x14ac:dyDescent="0.25">
      <c r="A360" s="183">
        <v>357</v>
      </c>
      <c r="B360" s="15" t="s">
        <v>880</v>
      </c>
      <c r="C360" s="15" t="s">
        <v>126</v>
      </c>
      <c r="D360" s="15">
        <v>3</v>
      </c>
      <c r="E360" s="15" t="s">
        <v>158</v>
      </c>
      <c r="F360" s="15" t="s">
        <v>171</v>
      </c>
      <c r="G360" s="14">
        <v>0</v>
      </c>
      <c r="H360" s="14">
        <v>1</v>
      </c>
      <c r="I360" s="14">
        <v>1</v>
      </c>
      <c r="J360" s="19">
        <f t="shared" si="34"/>
        <v>2</v>
      </c>
      <c r="K360" s="15"/>
      <c r="L360" s="16"/>
      <c r="M360" s="16"/>
      <c r="N360" s="16"/>
      <c r="O360" s="16">
        <v>1</v>
      </c>
      <c r="P360" s="21">
        <f t="shared" si="33"/>
        <v>0</v>
      </c>
      <c r="Q360" s="18">
        <v>0.1</v>
      </c>
      <c r="R360" s="17">
        <f t="shared" si="35"/>
        <v>0</v>
      </c>
    </row>
    <row r="361" spans="1:18" ht="33" customHeight="1" x14ac:dyDescent="0.25">
      <c r="A361" s="183">
        <v>358</v>
      </c>
      <c r="B361" s="15" t="s">
        <v>881</v>
      </c>
      <c r="C361" s="15" t="s">
        <v>126</v>
      </c>
      <c r="D361" s="15">
        <v>3</v>
      </c>
      <c r="E361" s="15" t="s">
        <v>158</v>
      </c>
      <c r="F361" s="15" t="s">
        <v>171</v>
      </c>
      <c r="G361" s="14">
        <v>0</v>
      </c>
      <c r="H361" s="14">
        <v>1</v>
      </c>
      <c r="I361" s="14">
        <v>1</v>
      </c>
      <c r="J361" s="19">
        <f t="shared" si="34"/>
        <v>2</v>
      </c>
      <c r="K361" s="15"/>
      <c r="L361" s="16"/>
      <c r="M361" s="16"/>
      <c r="N361" s="16"/>
      <c r="O361" s="16">
        <v>1.3</v>
      </c>
      <c r="P361" s="21">
        <f t="shared" si="33"/>
        <v>0</v>
      </c>
      <c r="Q361" s="18">
        <v>0.1</v>
      </c>
      <c r="R361" s="17">
        <f t="shared" si="35"/>
        <v>0</v>
      </c>
    </row>
    <row r="362" spans="1:18" ht="33" customHeight="1" x14ac:dyDescent="0.25">
      <c r="A362" s="183">
        <v>359</v>
      </c>
      <c r="B362" s="15" t="s">
        <v>882</v>
      </c>
      <c r="C362" s="15" t="s">
        <v>126</v>
      </c>
      <c r="D362" s="15">
        <v>3</v>
      </c>
      <c r="E362" s="15" t="s">
        <v>158</v>
      </c>
      <c r="F362" s="15" t="s">
        <v>171</v>
      </c>
      <c r="G362" s="14">
        <v>0</v>
      </c>
      <c r="H362" s="14">
        <v>1</v>
      </c>
      <c r="I362" s="14">
        <v>1</v>
      </c>
      <c r="J362" s="19">
        <f t="shared" si="34"/>
        <v>2</v>
      </c>
      <c r="K362" s="15"/>
      <c r="L362" s="16"/>
      <c r="M362" s="16"/>
      <c r="N362" s="16"/>
      <c r="O362" s="16">
        <v>1</v>
      </c>
      <c r="P362" s="21">
        <f t="shared" si="33"/>
        <v>0</v>
      </c>
      <c r="Q362" s="18">
        <v>0.1</v>
      </c>
      <c r="R362" s="17">
        <f t="shared" si="35"/>
        <v>0</v>
      </c>
    </row>
    <row r="363" spans="1:18" ht="33" customHeight="1" x14ac:dyDescent="0.25">
      <c r="A363" s="183">
        <v>360</v>
      </c>
      <c r="B363" s="15" t="s">
        <v>883</v>
      </c>
      <c r="C363" s="15" t="s">
        <v>126</v>
      </c>
      <c r="D363" s="15">
        <v>3</v>
      </c>
      <c r="E363" s="15" t="s">
        <v>158</v>
      </c>
      <c r="F363" s="15" t="s">
        <v>171</v>
      </c>
      <c r="G363" s="14">
        <v>0</v>
      </c>
      <c r="H363" s="14">
        <v>1</v>
      </c>
      <c r="I363" s="14">
        <v>1</v>
      </c>
      <c r="J363" s="19">
        <f t="shared" si="34"/>
        <v>2</v>
      </c>
      <c r="K363" s="15"/>
      <c r="L363" s="16"/>
      <c r="M363" s="16"/>
      <c r="N363" s="16"/>
      <c r="O363" s="16">
        <v>1.3</v>
      </c>
      <c r="P363" s="21">
        <f t="shared" si="33"/>
        <v>0</v>
      </c>
      <c r="Q363" s="18">
        <v>0.1</v>
      </c>
      <c r="R363" s="17">
        <f t="shared" si="35"/>
        <v>0</v>
      </c>
    </row>
    <row r="364" spans="1:18" ht="33" customHeight="1" x14ac:dyDescent="0.25">
      <c r="A364" s="183">
        <v>361</v>
      </c>
      <c r="B364" s="15" t="s">
        <v>884</v>
      </c>
      <c r="C364" s="15" t="s">
        <v>126</v>
      </c>
      <c r="D364" s="15">
        <v>3</v>
      </c>
      <c r="E364" s="15" t="s">
        <v>885</v>
      </c>
      <c r="F364" s="15" t="s">
        <v>171</v>
      </c>
      <c r="G364" s="14">
        <v>0</v>
      </c>
      <c r="H364" s="14">
        <v>1</v>
      </c>
      <c r="I364" s="14">
        <v>1</v>
      </c>
      <c r="J364" s="19">
        <f t="shared" si="34"/>
        <v>2</v>
      </c>
      <c r="K364" s="15"/>
      <c r="L364" s="16"/>
      <c r="M364" s="16"/>
      <c r="N364" s="16"/>
      <c r="O364" s="16">
        <v>1.1499999999999999</v>
      </c>
      <c r="P364" s="21">
        <f t="shared" si="33"/>
        <v>0</v>
      </c>
      <c r="Q364" s="18">
        <v>0.1</v>
      </c>
      <c r="R364" s="17">
        <f t="shared" si="35"/>
        <v>0</v>
      </c>
    </row>
    <row r="365" spans="1:18" ht="33" customHeight="1" x14ac:dyDescent="0.25">
      <c r="A365" s="183">
        <v>362</v>
      </c>
      <c r="B365" s="15" t="s">
        <v>886</v>
      </c>
      <c r="C365" s="15" t="s">
        <v>126</v>
      </c>
      <c r="D365" s="15">
        <v>3</v>
      </c>
      <c r="E365" s="15" t="s">
        <v>158</v>
      </c>
      <c r="F365" s="15" t="s">
        <v>171</v>
      </c>
      <c r="G365" s="14">
        <v>0</v>
      </c>
      <c r="H365" s="14">
        <v>1</v>
      </c>
      <c r="I365" s="14">
        <v>1</v>
      </c>
      <c r="J365" s="19">
        <f t="shared" si="34"/>
        <v>2</v>
      </c>
      <c r="K365" s="15"/>
      <c r="L365" s="16"/>
      <c r="M365" s="16"/>
      <c r="N365" s="16"/>
      <c r="O365" s="16">
        <v>1</v>
      </c>
      <c r="P365" s="21">
        <f t="shared" si="33"/>
        <v>0</v>
      </c>
      <c r="Q365" s="18">
        <v>0.1</v>
      </c>
      <c r="R365" s="17">
        <f t="shared" si="35"/>
        <v>0</v>
      </c>
    </row>
    <row r="366" spans="1:18" ht="33" customHeight="1" x14ac:dyDescent="0.25">
      <c r="A366" s="183">
        <v>363</v>
      </c>
      <c r="B366" s="15" t="s">
        <v>887</v>
      </c>
      <c r="C366" s="14" t="s">
        <v>126</v>
      </c>
      <c r="D366" s="14">
        <v>5</v>
      </c>
      <c r="E366" s="15" t="s">
        <v>888</v>
      </c>
      <c r="F366" s="15" t="s">
        <v>171</v>
      </c>
      <c r="G366" s="14">
        <v>0</v>
      </c>
      <c r="H366" s="14">
        <v>1</v>
      </c>
      <c r="I366" s="14">
        <v>1</v>
      </c>
      <c r="J366" s="19">
        <f t="shared" si="34"/>
        <v>2</v>
      </c>
      <c r="K366" s="15"/>
      <c r="L366" s="16"/>
      <c r="M366" s="16"/>
      <c r="N366" s="16"/>
      <c r="O366" s="16">
        <v>1</v>
      </c>
      <c r="P366" s="21">
        <f t="shared" si="33"/>
        <v>0</v>
      </c>
      <c r="Q366" s="18">
        <v>0.1</v>
      </c>
      <c r="R366" s="17">
        <f t="shared" si="35"/>
        <v>0</v>
      </c>
    </row>
    <row r="367" spans="1:18" ht="33" customHeight="1" x14ac:dyDescent="0.25">
      <c r="A367" s="183">
        <v>364</v>
      </c>
      <c r="B367" s="15" t="s">
        <v>889</v>
      </c>
      <c r="C367" s="15" t="s">
        <v>126</v>
      </c>
      <c r="D367" s="14">
        <v>5</v>
      </c>
      <c r="E367" s="15" t="s">
        <v>890</v>
      </c>
      <c r="F367" s="15" t="s">
        <v>171</v>
      </c>
      <c r="G367" s="14">
        <v>0</v>
      </c>
      <c r="H367" s="14">
        <v>1</v>
      </c>
      <c r="I367" s="14">
        <v>1</v>
      </c>
      <c r="J367" s="19">
        <f>SUM(G367:I367)</f>
        <v>2</v>
      </c>
      <c r="K367" s="15"/>
      <c r="L367" s="16"/>
      <c r="M367" s="16"/>
      <c r="N367" s="16"/>
      <c r="O367" s="16">
        <v>1</v>
      </c>
      <c r="P367" s="78">
        <f t="shared" si="33"/>
        <v>0</v>
      </c>
      <c r="Q367" s="18">
        <v>0.1</v>
      </c>
      <c r="R367" s="17">
        <f t="shared" si="35"/>
        <v>0</v>
      </c>
    </row>
    <row r="368" spans="1:18" ht="33" customHeight="1" x14ac:dyDescent="0.25">
      <c r="A368" s="183">
        <v>365</v>
      </c>
      <c r="B368" s="15" t="s">
        <v>891</v>
      </c>
      <c r="C368" s="15" t="s">
        <v>126</v>
      </c>
      <c r="D368" s="15">
        <v>6</v>
      </c>
      <c r="E368" s="15" t="s">
        <v>158</v>
      </c>
      <c r="F368" s="15" t="s">
        <v>171</v>
      </c>
      <c r="G368" s="14">
        <v>0</v>
      </c>
      <c r="H368" s="14">
        <v>1</v>
      </c>
      <c r="I368" s="14">
        <v>1</v>
      </c>
      <c r="J368" s="19">
        <f t="shared" ref="J368:J399" si="36">(G368*2)+H368+I368</f>
        <v>2</v>
      </c>
      <c r="K368" s="15"/>
      <c r="L368" s="16"/>
      <c r="M368" s="16"/>
      <c r="N368" s="16"/>
      <c r="O368" s="16">
        <v>1</v>
      </c>
      <c r="P368" s="21">
        <f t="shared" si="33"/>
        <v>0</v>
      </c>
      <c r="Q368" s="18">
        <v>0.1</v>
      </c>
      <c r="R368" s="17">
        <f t="shared" si="35"/>
        <v>0</v>
      </c>
    </row>
    <row r="369" spans="1:18" ht="33" customHeight="1" x14ac:dyDescent="0.25">
      <c r="A369" s="183">
        <v>366</v>
      </c>
      <c r="B369" s="15" t="s">
        <v>892</v>
      </c>
      <c r="C369" s="15" t="s">
        <v>126</v>
      </c>
      <c r="D369" s="15">
        <v>7</v>
      </c>
      <c r="E369" s="15" t="s">
        <v>893</v>
      </c>
      <c r="F369" s="15" t="s">
        <v>171</v>
      </c>
      <c r="G369" s="14">
        <v>0</v>
      </c>
      <c r="H369" s="14">
        <v>1</v>
      </c>
      <c r="I369" s="14">
        <v>1</v>
      </c>
      <c r="J369" s="19">
        <f t="shared" si="36"/>
        <v>2</v>
      </c>
      <c r="K369" s="15" t="s">
        <v>894</v>
      </c>
      <c r="L369" s="16">
        <v>0.1</v>
      </c>
      <c r="M369" s="16">
        <v>0</v>
      </c>
      <c r="N369" s="16">
        <v>0</v>
      </c>
      <c r="O369" s="16">
        <v>1.1499999999999999</v>
      </c>
      <c r="P369" s="21">
        <f t="shared" si="33"/>
        <v>0</v>
      </c>
      <c r="Q369" s="18">
        <v>1000</v>
      </c>
      <c r="R369" s="17">
        <f t="shared" si="35"/>
        <v>0</v>
      </c>
    </row>
    <row r="370" spans="1:18" ht="33" customHeight="1" x14ac:dyDescent="0.25">
      <c r="A370" s="183">
        <v>367</v>
      </c>
      <c r="B370" s="15" t="s">
        <v>895</v>
      </c>
      <c r="C370" s="14" t="s">
        <v>126</v>
      </c>
      <c r="D370" s="14">
        <v>8</v>
      </c>
      <c r="E370" s="15" t="s">
        <v>896</v>
      </c>
      <c r="F370" s="15" t="s">
        <v>171</v>
      </c>
      <c r="G370" s="14">
        <v>0</v>
      </c>
      <c r="H370" s="14">
        <v>1</v>
      </c>
      <c r="I370" s="14">
        <v>1</v>
      </c>
      <c r="J370" s="19">
        <f t="shared" si="36"/>
        <v>2</v>
      </c>
      <c r="K370" s="15"/>
      <c r="L370" s="16"/>
      <c r="M370" s="16"/>
      <c r="N370" s="16"/>
      <c r="O370" s="16">
        <v>1.1499999999999999</v>
      </c>
      <c r="P370" s="78">
        <f t="shared" si="33"/>
        <v>0</v>
      </c>
      <c r="Q370" s="18">
        <v>0.1</v>
      </c>
      <c r="R370" s="17">
        <f t="shared" si="35"/>
        <v>0</v>
      </c>
    </row>
    <row r="371" spans="1:18" ht="33" customHeight="1" x14ac:dyDescent="0.25">
      <c r="A371" s="183">
        <v>368</v>
      </c>
      <c r="B371" s="15" t="s">
        <v>897</v>
      </c>
      <c r="C371" s="15" t="s">
        <v>126</v>
      </c>
      <c r="D371" s="15">
        <v>10</v>
      </c>
      <c r="E371" s="15" t="s">
        <v>898</v>
      </c>
      <c r="F371" s="15" t="s">
        <v>171</v>
      </c>
      <c r="G371" s="14">
        <v>0</v>
      </c>
      <c r="H371" s="14">
        <v>1</v>
      </c>
      <c r="I371" s="14">
        <v>1</v>
      </c>
      <c r="J371" s="19">
        <f t="shared" si="36"/>
        <v>2</v>
      </c>
      <c r="K371" s="15"/>
      <c r="L371" s="16"/>
      <c r="M371" s="16"/>
      <c r="N371" s="16"/>
      <c r="O371" s="16">
        <v>1.3</v>
      </c>
      <c r="P371" s="21">
        <f t="shared" si="33"/>
        <v>0</v>
      </c>
      <c r="Q371" s="18">
        <v>0.1</v>
      </c>
      <c r="R371" s="17">
        <f t="shared" si="35"/>
        <v>0</v>
      </c>
    </row>
    <row r="372" spans="1:18" ht="33" customHeight="1" x14ac:dyDescent="0.25">
      <c r="A372" s="183">
        <v>369</v>
      </c>
      <c r="B372" s="15" t="s">
        <v>899</v>
      </c>
      <c r="C372" s="15"/>
      <c r="D372" s="15">
        <v>10</v>
      </c>
      <c r="E372" s="15" t="s">
        <v>158</v>
      </c>
      <c r="F372" s="15" t="s">
        <v>171</v>
      </c>
      <c r="G372" s="14">
        <v>0</v>
      </c>
      <c r="H372" s="14">
        <v>1</v>
      </c>
      <c r="I372" s="14">
        <v>1</v>
      </c>
      <c r="J372" s="19">
        <f t="shared" si="36"/>
        <v>2</v>
      </c>
      <c r="K372" s="15"/>
      <c r="L372" s="16"/>
      <c r="M372" s="16"/>
      <c r="N372" s="16"/>
      <c r="O372" s="16">
        <v>1.1499999999999999</v>
      </c>
      <c r="P372" s="21">
        <f t="shared" si="33"/>
        <v>0</v>
      </c>
      <c r="Q372" s="18">
        <v>0.1</v>
      </c>
      <c r="R372" s="17">
        <f t="shared" si="35"/>
        <v>0</v>
      </c>
    </row>
    <row r="373" spans="1:18" ht="33" customHeight="1" x14ac:dyDescent="0.25">
      <c r="A373" s="183">
        <v>370</v>
      </c>
      <c r="B373" s="15" t="s">
        <v>900</v>
      </c>
      <c r="C373" s="15"/>
      <c r="D373" s="15">
        <v>10</v>
      </c>
      <c r="E373" s="15" t="s">
        <v>158</v>
      </c>
      <c r="F373" s="15" t="s">
        <v>171</v>
      </c>
      <c r="G373" s="14">
        <v>0</v>
      </c>
      <c r="H373" s="14">
        <v>1</v>
      </c>
      <c r="I373" s="14">
        <v>1</v>
      </c>
      <c r="J373" s="19">
        <f t="shared" si="36"/>
        <v>2</v>
      </c>
      <c r="K373" s="15"/>
      <c r="L373" s="16"/>
      <c r="M373" s="16"/>
      <c r="N373" s="16"/>
      <c r="O373" s="16">
        <v>1.3</v>
      </c>
      <c r="P373" s="21">
        <f t="shared" si="33"/>
        <v>0</v>
      </c>
      <c r="Q373" s="18">
        <v>0.1</v>
      </c>
      <c r="R373" s="17">
        <f t="shared" si="35"/>
        <v>0</v>
      </c>
    </row>
    <row r="374" spans="1:18" ht="33" customHeight="1" x14ac:dyDescent="0.25">
      <c r="A374" s="183">
        <v>371</v>
      </c>
      <c r="B374" s="15" t="s">
        <v>901</v>
      </c>
      <c r="C374" s="15"/>
      <c r="D374" s="15">
        <v>10</v>
      </c>
      <c r="E374" s="15" t="s">
        <v>158</v>
      </c>
      <c r="F374" s="15" t="s">
        <v>171</v>
      </c>
      <c r="G374" s="14">
        <v>0</v>
      </c>
      <c r="H374" s="14">
        <v>1</v>
      </c>
      <c r="I374" s="14">
        <v>1</v>
      </c>
      <c r="J374" s="19">
        <f t="shared" si="36"/>
        <v>2</v>
      </c>
      <c r="K374" s="15"/>
      <c r="L374" s="16"/>
      <c r="M374" s="16"/>
      <c r="N374" s="16"/>
      <c r="O374" s="16">
        <v>1</v>
      </c>
      <c r="P374" s="21">
        <f t="shared" si="33"/>
        <v>0</v>
      </c>
      <c r="Q374" s="18">
        <v>0.1</v>
      </c>
      <c r="R374" s="17">
        <f t="shared" si="35"/>
        <v>0</v>
      </c>
    </row>
    <row r="375" spans="1:18" ht="33" customHeight="1" x14ac:dyDescent="0.25">
      <c r="A375" s="183">
        <v>372</v>
      </c>
      <c r="B375" s="15" t="s">
        <v>902</v>
      </c>
      <c r="C375" s="15"/>
      <c r="D375" s="15">
        <v>10</v>
      </c>
      <c r="E375" s="15" t="s">
        <v>158</v>
      </c>
      <c r="F375" s="15" t="s">
        <v>171</v>
      </c>
      <c r="G375" s="14">
        <v>0</v>
      </c>
      <c r="H375" s="14">
        <v>1</v>
      </c>
      <c r="I375" s="14">
        <v>1</v>
      </c>
      <c r="J375" s="19">
        <f t="shared" si="36"/>
        <v>2</v>
      </c>
      <c r="K375" s="15"/>
      <c r="L375" s="16"/>
      <c r="M375" s="16"/>
      <c r="N375" s="16"/>
      <c r="O375" s="16">
        <v>1.3</v>
      </c>
      <c r="P375" s="21">
        <f t="shared" si="33"/>
        <v>0</v>
      </c>
      <c r="Q375" s="18">
        <v>0.1</v>
      </c>
      <c r="R375" s="17">
        <f t="shared" si="35"/>
        <v>0</v>
      </c>
    </row>
    <row r="376" spans="1:18" ht="33" customHeight="1" x14ac:dyDescent="0.25">
      <c r="A376" s="183">
        <v>373</v>
      </c>
      <c r="B376" s="15" t="s">
        <v>903</v>
      </c>
      <c r="C376" s="15"/>
      <c r="D376" s="15">
        <v>10</v>
      </c>
      <c r="E376" s="15" t="s">
        <v>158</v>
      </c>
      <c r="F376" s="15" t="s">
        <v>171</v>
      </c>
      <c r="G376" s="14">
        <v>0</v>
      </c>
      <c r="H376" s="14">
        <v>1</v>
      </c>
      <c r="I376" s="14">
        <v>1</v>
      </c>
      <c r="J376" s="19">
        <f t="shared" si="36"/>
        <v>2</v>
      </c>
      <c r="K376" s="15"/>
      <c r="L376" s="16"/>
      <c r="M376" s="16"/>
      <c r="N376" s="16"/>
      <c r="O376" s="16">
        <v>1.3</v>
      </c>
      <c r="P376" s="21">
        <f t="shared" si="33"/>
        <v>0</v>
      </c>
      <c r="Q376" s="18">
        <v>0.1</v>
      </c>
      <c r="R376" s="17">
        <f t="shared" si="35"/>
        <v>0</v>
      </c>
    </row>
    <row r="377" spans="1:18" ht="33" customHeight="1" x14ac:dyDescent="0.25">
      <c r="A377" s="183">
        <v>374</v>
      </c>
      <c r="B377" s="15" t="s">
        <v>904</v>
      </c>
      <c r="C377" s="15"/>
      <c r="D377" s="15">
        <v>10</v>
      </c>
      <c r="E377" s="15" t="s">
        <v>158</v>
      </c>
      <c r="F377" s="15" t="s">
        <v>171</v>
      </c>
      <c r="G377" s="14">
        <v>0</v>
      </c>
      <c r="H377" s="14">
        <v>1</v>
      </c>
      <c r="I377" s="14">
        <v>1</v>
      </c>
      <c r="J377" s="19">
        <f t="shared" si="36"/>
        <v>2</v>
      </c>
      <c r="K377" s="15"/>
      <c r="L377" s="16"/>
      <c r="M377" s="16"/>
      <c r="N377" s="16"/>
      <c r="O377" s="16">
        <v>1.3</v>
      </c>
      <c r="P377" s="21">
        <f t="shared" si="33"/>
        <v>0</v>
      </c>
      <c r="Q377" s="18">
        <v>0.1</v>
      </c>
      <c r="R377" s="17">
        <f t="shared" si="35"/>
        <v>0</v>
      </c>
    </row>
    <row r="378" spans="1:18" ht="33" customHeight="1" x14ac:dyDescent="0.25">
      <c r="A378" s="183">
        <v>375</v>
      </c>
      <c r="B378" s="15" t="s">
        <v>905</v>
      </c>
      <c r="C378" s="14"/>
      <c r="D378" s="14">
        <v>10</v>
      </c>
      <c r="E378" s="15" t="s">
        <v>906</v>
      </c>
      <c r="F378" s="15" t="s">
        <v>171</v>
      </c>
      <c r="G378" s="14">
        <v>0</v>
      </c>
      <c r="H378" s="14">
        <v>1</v>
      </c>
      <c r="I378" s="14">
        <v>1</v>
      </c>
      <c r="J378" s="19">
        <f t="shared" si="36"/>
        <v>2</v>
      </c>
      <c r="K378" s="15"/>
      <c r="L378" s="16"/>
      <c r="M378" s="16"/>
      <c r="N378" s="16"/>
      <c r="O378" s="16">
        <v>1.1499999999999999</v>
      </c>
      <c r="P378" s="21">
        <f t="shared" si="33"/>
        <v>0</v>
      </c>
      <c r="Q378" s="18">
        <v>0.1</v>
      </c>
      <c r="R378" s="17">
        <f t="shared" si="35"/>
        <v>0</v>
      </c>
    </row>
    <row r="379" spans="1:18" ht="33" customHeight="1" x14ac:dyDescent="0.25">
      <c r="A379" s="183">
        <v>376</v>
      </c>
      <c r="B379" s="15" t="s">
        <v>907</v>
      </c>
      <c r="C379" s="15" t="s">
        <v>126</v>
      </c>
      <c r="D379" s="15">
        <v>11</v>
      </c>
      <c r="E379" s="15" t="s">
        <v>158</v>
      </c>
      <c r="F379" s="15" t="s">
        <v>171</v>
      </c>
      <c r="G379" s="14">
        <v>0</v>
      </c>
      <c r="H379" s="14">
        <v>1</v>
      </c>
      <c r="I379" s="14">
        <v>1</v>
      </c>
      <c r="J379" s="19">
        <f t="shared" si="36"/>
        <v>2</v>
      </c>
      <c r="K379" s="15"/>
      <c r="L379" s="16"/>
      <c r="M379" s="16"/>
      <c r="N379" s="16"/>
      <c r="O379" s="16">
        <v>1</v>
      </c>
      <c r="P379" s="21">
        <f t="shared" si="33"/>
        <v>0</v>
      </c>
      <c r="Q379" s="18">
        <v>0.1</v>
      </c>
      <c r="R379" s="17">
        <f t="shared" si="35"/>
        <v>0</v>
      </c>
    </row>
    <row r="380" spans="1:18" ht="33" customHeight="1" x14ac:dyDescent="0.25">
      <c r="A380" s="183">
        <v>377</v>
      </c>
      <c r="B380" s="15" t="s">
        <v>908</v>
      </c>
      <c r="C380" s="14" t="s">
        <v>169</v>
      </c>
      <c r="D380" s="14">
        <v>11</v>
      </c>
      <c r="E380" s="15" t="s">
        <v>909</v>
      </c>
      <c r="F380" s="15" t="s">
        <v>171</v>
      </c>
      <c r="G380" s="14">
        <v>0</v>
      </c>
      <c r="H380" s="14">
        <v>1</v>
      </c>
      <c r="I380" s="14">
        <v>1</v>
      </c>
      <c r="J380" s="19">
        <f t="shared" si="36"/>
        <v>2</v>
      </c>
      <c r="K380" s="15"/>
      <c r="L380" s="16"/>
      <c r="M380" s="16"/>
      <c r="N380" s="16"/>
      <c r="O380" s="16">
        <v>1</v>
      </c>
      <c r="P380" s="21">
        <f t="shared" si="33"/>
        <v>0</v>
      </c>
      <c r="Q380" s="18">
        <v>0.1</v>
      </c>
      <c r="R380" s="17">
        <f t="shared" si="35"/>
        <v>0</v>
      </c>
    </row>
    <row r="381" spans="1:18" ht="33" customHeight="1" x14ac:dyDescent="0.25">
      <c r="A381" s="183">
        <v>378</v>
      </c>
      <c r="B381" s="15" t="s">
        <v>910</v>
      </c>
      <c r="C381" s="14"/>
      <c r="D381" s="14">
        <v>11</v>
      </c>
      <c r="E381" s="15" t="s">
        <v>911</v>
      </c>
      <c r="F381" s="15" t="s">
        <v>171</v>
      </c>
      <c r="G381" s="14">
        <v>0</v>
      </c>
      <c r="H381" s="14">
        <v>1</v>
      </c>
      <c r="I381" s="14">
        <v>1</v>
      </c>
      <c r="J381" s="19">
        <f t="shared" si="36"/>
        <v>2</v>
      </c>
      <c r="K381" s="15"/>
      <c r="L381" s="16"/>
      <c r="M381" s="16"/>
      <c r="N381" s="16"/>
      <c r="O381" s="16">
        <v>1</v>
      </c>
      <c r="P381" s="78">
        <f t="shared" si="33"/>
        <v>0</v>
      </c>
      <c r="Q381" s="18">
        <v>0.1</v>
      </c>
      <c r="R381" s="17">
        <f t="shared" si="35"/>
        <v>0</v>
      </c>
    </row>
    <row r="382" spans="1:18" ht="33" customHeight="1" x14ac:dyDescent="0.25">
      <c r="A382" s="183">
        <v>379</v>
      </c>
      <c r="B382" s="15" t="s">
        <v>912</v>
      </c>
      <c r="C382" s="15" t="s">
        <v>126</v>
      </c>
      <c r="D382" s="15">
        <v>12</v>
      </c>
      <c r="E382" s="15" t="s">
        <v>913</v>
      </c>
      <c r="F382" s="15" t="s">
        <v>171</v>
      </c>
      <c r="G382" s="14">
        <v>0</v>
      </c>
      <c r="H382" s="14">
        <v>1</v>
      </c>
      <c r="I382" s="14">
        <v>1</v>
      </c>
      <c r="J382" s="19">
        <f t="shared" si="36"/>
        <v>2</v>
      </c>
      <c r="K382" s="15"/>
      <c r="L382" s="16"/>
      <c r="M382" s="16"/>
      <c r="N382" s="16"/>
      <c r="O382" s="16">
        <v>1.3</v>
      </c>
      <c r="P382" s="21">
        <f t="shared" si="33"/>
        <v>0</v>
      </c>
      <c r="Q382" s="18">
        <v>0.1</v>
      </c>
      <c r="R382" s="17">
        <f t="shared" si="35"/>
        <v>0</v>
      </c>
    </row>
    <row r="383" spans="1:18" ht="33" customHeight="1" x14ac:dyDescent="0.25">
      <c r="A383" s="183">
        <v>380</v>
      </c>
      <c r="B383" s="15" t="s">
        <v>914</v>
      </c>
      <c r="C383" s="15" t="s">
        <v>126</v>
      </c>
      <c r="D383" s="15">
        <v>12</v>
      </c>
      <c r="E383" s="15" t="s">
        <v>158</v>
      </c>
      <c r="F383" s="15" t="s">
        <v>171</v>
      </c>
      <c r="G383" s="14">
        <v>0</v>
      </c>
      <c r="H383" s="14">
        <v>1</v>
      </c>
      <c r="I383" s="14">
        <v>1</v>
      </c>
      <c r="J383" s="19">
        <f t="shared" si="36"/>
        <v>2</v>
      </c>
      <c r="K383" s="15"/>
      <c r="L383" s="16"/>
      <c r="M383" s="16"/>
      <c r="N383" s="16"/>
      <c r="O383" s="16">
        <v>1.1499999999999999</v>
      </c>
      <c r="P383" s="21">
        <f t="shared" si="33"/>
        <v>0</v>
      </c>
      <c r="Q383" s="18">
        <v>0.1</v>
      </c>
      <c r="R383" s="17">
        <f t="shared" si="35"/>
        <v>0</v>
      </c>
    </row>
    <row r="384" spans="1:18" ht="33" customHeight="1" x14ac:dyDescent="0.25">
      <c r="A384" s="183">
        <v>381</v>
      </c>
      <c r="B384" s="15" t="s">
        <v>915</v>
      </c>
      <c r="C384" s="15" t="s">
        <v>126</v>
      </c>
      <c r="D384" s="15">
        <v>12</v>
      </c>
      <c r="E384" s="15" t="s">
        <v>916</v>
      </c>
      <c r="F384" s="15" t="s">
        <v>171</v>
      </c>
      <c r="G384" s="14">
        <v>0</v>
      </c>
      <c r="H384" s="14">
        <v>1</v>
      </c>
      <c r="I384" s="14">
        <v>1</v>
      </c>
      <c r="J384" s="19">
        <f t="shared" si="36"/>
        <v>2</v>
      </c>
      <c r="K384" s="15"/>
      <c r="L384" s="16"/>
      <c r="M384" s="16"/>
      <c r="N384" s="16"/>
      <c r="O384" s="16">
        <v>1</v>
      </c>
      <c r="P384" s="21">
        <f>(((G384*L384*2)+(H384*M384)+(I384*N384))*O385)*100</f>
        <v>0</v>
      </c>
      <c r="Q384" s="18">
        <v>0.1</v>
      </c>
      <c r="R384" s="17">
        <f t="shared" si="35"/>
        <v>0</v>
      </c>
    </row>
    <row r="385" spans="1:18" ht="33" customHeight="1" x14ac:dyDescent="0.25">
      <c r="A385" s="183">
        <v>382</v>
      </c>
      <c r="B385" s="15" t="s">
        <v>917</v>
      </c>
      <c r="C385" s="15"/>
      <c r="D385" s="15">
        <v>12</v>
      </c>
      <c r="E385" s="15" t="s">
        <v>158</v>
      </c>
      <c r="F385" s="15" t="s">
        <v>171</v>
      </c>
      <c r="G385" s="14">
        <v>0</v>
      </c>
      <c r="H385" s="14">
        <v>1</v>
      </c>
      <c r="I385" s="14">
        <v>1</v>
      </c>
      <c r="J385" s="19">
        <f t="shared" si="36"/>
        <v>2</v>
      </c>
      <c r="K385" s="15"/>
      <c r="L385" s="16"/>
      <c r="M385" s="16"/>
      <c r="N385" s="16"/>
      <c r="O385" s="16">
        <v>1.1499999999999999</v>
      </c>
      <c r="P385" s="21">
        <f t="shared" ref="P385:P416" si="37">(((G385*L385*2)+(H385*M385)+(I385*N385))*O385)*100</f>
        <v>0</v>
      </c>
      <c r="Q385" s="18">
        <v>0.1</v>
      </c>
      <c r="R385" s="17">
        <f t="shared" si="35"/>
        <v>0</v>
      </c>
    </row>
    <row r="386" spans="1:18" ht="33" customHeight="1" x14ac:dyDescent="0.25">
      <c r="A386" s="183">
        <v>383</v>
      </c>
      <c r="B386" s="15" t="s">
        <v>918</v>
      </c>
      <c r="C386" s="15"/>
      <c r="D386" s="15">
        <v>12</v>
      </c>
      <c r="E386" s="15" t="s">
        <v>158</v>
      </c>
      <c r="F386" s="15" t="s">
        <v>171</v>
      </c>
      <c r="G386" s="14">
        <v>0</v>
      </c>
      <c r="H386" s="14">
        <v>1</v>
      </c>
      <c r="I386" s="14">
        <v>1</v>
      </c>
      <c r="J386" s="19">
        <f t="shared" si="36"/>
        <v>2</v>
      </c>
      <c r="K386" s="15"/>
      <c r="L386" s="16"/>
      <c r="M386" s="16"/>
      <c r="N386" s="16"/>
      <c r="O386" s="16">
        <v>1.1499999999999999</v>
      </c>
      <c r="P386" s="21">
        <f t="shared" si="37"/>
        <v>0</v>
      </c>
      <c r="Q386" s="18">
        <v>0.1</v>
      </c>
      <c r="R386" s="17">
        <f t="shared" si="35"/>
        <v>0</v>
      </c>
    </row>
    <row r="387" spans="1:18" ht="33" customHeight="1" x14ac:dyDescent="0.25">
      <c r="A387" s="183">
        <v>384</v>
      </c>
      <c r="B387" s="15" t="s">
        <v>919</v>
      </c>
      <c r="C387" s="15"/>
      <c r="D387" s="15">
        <v>12</v>
      </c>
      <c r="E387" s="15" t="s">
        <v>158</v>
      </c>
      <c r="F387" s="15" t="s">
        <v>171</v>
      </c>
      <c r="G387" s="14">
        <v>0</v>
      </c>
      <c r="H387" s="14">
        <v>1</v>
      </c>
      <c r="I387" s="14">
        <v>1</v>
      </c>
      <c r="J387" s="19">
        <f t="shared" si="36"/>
        <v>2</v>
      </c>
      <c r="K387" s="15"/>
      <c r="L387" s="16"/>
      <c r="M387" s="16"/>
      <c r="N387" s="16"/>
      <c r="O387" s="16">
        <v>1.3</v>
      </c>
      <c r="P387" s="21">
        <f t="shared" si="37"/>
        <v>0</v>
      </c>
      <c r="Q387" s="18">
        <v>0.1</v>
      </c>
      <c r="R387" s="17">
        <f t="shared" si="35"/>
        <v>0</v>
      </c>
    </row>
    <row r="388" spans="1:18" ht="33" customHeight="1" x14ac:dyDescent="0.25">
      <c r="A388" s="183">
        <v>385</v>
      </c>
      <c r="B388" s="15" t="s">
        <v>920</v>
      </c>
      <c r="C388" s="15"/>
      <c r="D388" s="15">
        <v>12</v>
      </c>
      <c r="E388" s="15" t="s">
        <v>158</v>
      </c>
      <c r="F388" s="15" t="s">
        <v>171</v>
      </c>
      <c r="G388" s="14">
        <v>0</v>
      </c>
      <c r="H388" s="14">
        <v>1</v>
      </c>
      <c r="I388" s="14">
        <v>1</v>
      </c>
      <c r="J388" s="19">
        <f t="shared" si="36"/>
        <v>2</v>
      </c>
      <c r="K388" s="15"/>
      <c r="L388" s="16"/>
      <c r="M388" s="16"/>
      <c r="N388" s="16"/>
      <c r="O388" s="16">
        <v>1.3</v>
      </c>
      <c r="P388" s="21">
        <f t="shared" si="37"/>
        <v>0</v>
      </c>
      <c r="Q388" s="18">
        <v>0.1</v>
      </c>
      <c r="R388" s="17">
        <f t="shared" si="35"/>
        <v>0</v>
      </c>
    </row>
    <row r="389" spans="1:18" ht="33" customHeight="1" x14ac:dyDescent="0.25">
      <c r="A389" s="183">
        <v>386</v>
      </c>
      <c r="B389" s="15" t="s">
        <v>921</v>
      </c>
      <c r="C389" s="15"/>
      <c r="D389" s="15">
        <v>12</v>
      </c>
      <c r="E389" s="15" t="s">
        <v>158</v>
      </c>
      <c r="F389" s="15" t="s">
        <v>171</v>
      </c>
      <c r="G389" s="14">
        <v>0</v>
      </c>
      <c r="H389" s="14">
        <v>1</v>
      </c>
      <c r="I389" s="14">
        <v>1</v>
      </c>
      <c r="J389" s="19">
        <f t="shared" si="36"/>
        <v>2</v>
      </c>
      <c r="K389" s="15"/>
      <c r="L389" s="16"/>
      <c r="M389" s="16"/>
      <c r="N389" s="16"/>
      <c r="O389" s="16">
        <v>1</v>
      </c>
      <c r="P389" s="21">
        <f t="shared" si="37"/>
        <v>0</v>
      </c>
      <c r="Q389" s="18">
        <v>0.1</v>
      </c>
      <c r="R389" s="17">
        <f t="shared" si="35"/>
        <v>0</v>
      </c>
    </row>
    <row r="390" spans="1:18" ht="33" customHeight="1" x14ac:dyDescent="0.25">
      <c r="A390" s="183">
        <v>387</v>
      </c>
      <c r="B390" s="15" t="s">
        <v>922</v>
      </c>
      <c r="C390" s="15"/>
      <c r="D390" s="15">
        <v>13</v>
      </c>
      <c r="E390" s="15" t="s">
        <v>923</v>
      </c>
      <c r="F390" s="15" t="s">
        <v>171</v>
      </c>
      <c r="G390" s="14">
        <v>0</v>
      </c>
      <c r="H390" s="14">
        <v>1</v>
      </c>
      <c r="I390" s="14">
        <v>1</v>
      </c>
      <c r="J390" s="19">
        <f t="shared" si="36"/>
        <v>2</v>
      </c>
      <c r="K390" s="15"/>
      <c r="L390" s="16"/>
      <c r="M390" s="16"/>
      <c r="N390" s="16"/>
      <c r="O390" s="16">
        <v>1.3</v>
      </c>
      <c r="P390" s="21">
        <f t="shared" si="37"/>
        <v>0</v>
      </c>
      <c r="Q390" s="18">
        <v>0.1</v>
      </c>
      <c r="R390" s="17">
        <f t="shared" ref="R390:R421" si="38">(P390/Q390)*1000</f>
        <v>0</v>
      </c>
    </row>
    <row r="391" spans="1:18" ht="33" customHeight="1" x14ac:dyDescent="0.25">
      <c r="A391" s="183">
        <v>388</v>
      </c>
      <c r="B391" s="15" t="s">
        <v>924</v>
      </c>
      <c r="C391" s="15"/>
      <c r="D391" s="15">
        <v>13</v>
      </c>
      <c r="E391" s="15" t="s">
        <v>925</v>
      </c>
      <c r="F391" s="15" t="s">
        <v>171</v>
      </c>
      <c r="G391" s="14">
        <v>0</v>
      </c>
      <c r="H391" s="14">
        <v>1</v>
      </c>
      <c r="I391" s="14">
        <v>1</v>
      </c>
      <c r="J391" s="19">
        <f t="shared" si="36"/>
        <v>2</v>
      </c>
      <c r="K391" s="15"/>
      <c r="L391" s="16"/>
      <c r="M391" s="16"/>
      <c r="N391" s="16"/>
      <c r="O391" s="16">
        <v>1.1499999999999999</v>
      </c>
      <c r="P391" s="21">
        <f t="shared" si="37"/>
        <v>0</v>
      </c>
      <c r="Q391" s="18">
        <v>0.1</v>
      </c>
      <c r="R391" s="17">
        <f t="shared" si="38"/>
        <v>0</v>
      </c>
    </row>
    <row r="392" spans="1:18" ht="33" customHeight="1" x14ac:dyDescent="0.25">
      <c r="A392" s="183">
        <v>389</v>
      </c>
      <c r="B392" s="15" t="s">
        <v>926</v>
      </c>
      <c r="C392" s="15"/>
      <c r="D392" s="15">
        <v>13</v>
      </c>
      <c r="E392" s="15" t="s">
        <v>927</v>
      </c>
      <c r="F392" s="15" t="s">
        <v>171</v>
      </c>
      <c r="G392" s="14">
        <v>0</v>
      </c>
      <c r="H392" s="14">
        <v>1</v>
      </c>
      <c r="I392" s="14">
        <v>1</v>
      </c>
      <c r="J392" s="19">
        <f t="shared" si="36"/>
        <v>2</v>
      </c>
      <c r="K392" s="15"/>
      <c r="L392" s="16"/>
      <c r="M392" s="16"/>
      <c r="N392" s="16"/>
      <c r="O392" s="16">
        <v>1.1499999999999999</v>
      </c>
      <c r="P392" s="21">
        <f t="shared" si="37"/>
        <v>0</v>
      </c>
      <c r="Q392" s="18">
        <v>0.1</v>
      </c>
      <c r="R392" s="17">
        <f t="shared" si="38"/>
        <v>0</v>
      </c>
    </row>
    <row r="393" spans="1:18" ht="33" customHeight="1" x14ac:dyDescent="0.25">
      <c r="A393" s="183">
        <v>390</v>
      </c>
      <c r="B393" s="15" t="s">
        <v>928</v>
      </c>
      <c r="C393" s="15"/>
      <c r="D393" s="15">
        <v>13</v>
      </c>
      <c r="E393" s="15" t="s">
        <v>158</v>
      </c>
      <c r="F393" s="15" t="s">
        <v>171</v>
      </c>
      <c r="G393" s="14">
        <v>0</v>
      </c>
      <c r="H393" s="14">
        <v>1</v>
      </c>
      <c r="I393" s="14">
        <v>1</v>
      </c>
      <c r="J393" s="19">
        <f t="shared" si="36"/>
        <v>2</v>
      </c>
      <c r="K393" s="15"/>
      <c r="L393" s="16"/>
      <c r="M393" s="16"/>
      <c r="N393" s="16"/>
      <c r="O393" s="16">
        <v>1</v>
      </c>
      <c r="P393" s="21">
        <f t="shared" si="37"/>
        <v>0</v>
      </c>
      <c r="Q393" s="18">
        <v>0.1</v>
      </c>
      <c r="R393" s="17">
        <f t="shared" si="38"/>
        <v>0</v>
      </c>
    </row>
    <row r="394" spans="1:18" ht="33" customHeight="1" x14ac:dyDescent="0.25">
      <c r="A394" s="183">
        <v>391</v>
      </c>
      <c r="B394" s="15" t="s">
        <v>929</v>
      </c>
      <c r="C394" s="14"/>
      <c r="D394" s="14">
        <v>13</v>
      </c>
      <c r="E394" s="15" t="s">
        <v>158</v>
      </c>
      <c r="F394" s="15" t="s">
        <v>171</v>
      </c>
      <c r="G394" s="14">
        <v>0</v>
      </c>
      <c r="H394" s="14">
        <v>1</v>
      </c>
      <c r="I394" s="14">
        <v>1</v>
      </c>
      <c r="J394" s="19">
        <f t="shared" si="36"/>
        <v>2</v>
      </c>
      <c r="K394" s="15"/>
      <c r="L394" s="16"/>
      <c r="M394" s="16"/>
      <c r="N394" s="16"/>
      <c r="O394" s="16">
        <v>1</v>
      </c>
      <c r="P394" s="21">
        <f t="shared" si="37"/>
        <v>0</v>
      </c>
      <c r="Q394" s="18">
        <v>0.1</v>
      </c>
      <c r="R394" s="17">
        <f t="shared" si="38"/>
        <v>0</v>
      </c>
    </row>
    <row r="395" spans="1:18" ht="33" customHeight="1" x14ac:dyDescent="0.25">
      <c r="A395" s="183">
        <v>392</v>
      </c>
      <c r="B395" s="15" t="s">
        <v>930</v>
      </c>
      <c r="C395" s="15"/>
      <c r="D395" s="15">
        <v>13</v>
      </c>
      <c r="E395" s="15" t="s">
        <v>158</v>
      </c>
      <c r="F395" s="15" t="s">
        <v>171</v>
      </c>
      <c r="G395" s="14">
        <v>0</v>
      </c>
      <c r="H395" s="14">
        <v>1</v>
      </c>
      <c r="I395" s="14">
        <v>1</v>
      </c>
      <c r="J395" s="19">
        <f t="shared" si="36"/>
        <v>2</v>
      </c>
      <c r="K395" s="15"/>
      <c r="L395" s="16"/>
      <c r="M395" s="16"/>
      <c r="N395" s="16"/>
      <c r="O395" s="16">
        <v>1.3</v>
      </c>
      <c r="P395" s="21">
        <f t="shared" si="37"/>
        <v>0</v>
      </c>
      <c r="Q395" s="18">
        <v>0.1</v>
      </c>
      <c r="R395" s="17">
        <f t="shared" si="38"/>
        <v>0</v>
      </c>
    </row>
    <row r="396" spans="1:18" ht="33" customHeight="1" x14ac:dyDescent="0.25">
      <c r="A396" s="183">
        <v>393</v>
      </c>
      <c r="B396" s="15" t="s">
        <v>931</v>
      </c>
      <c r="C396" s="15"/>
      <c r="D396" s="15">
        <v>13</v>
      </c>
      <c r="E396" s="15" t="s">
        <v>932</v>
      </c>
      <c r="F396" s="15" t="s">
        <v>171</v>
      </c>
      <c r="G396" s="14">
        <v>0</v>
      </c>
      <c r="H396" s="14">
        <v>1</v>
      </c>
      <c r="I396" s="14">
        <v>1</v>
      </c>
      <c r="J396" s="19">
        <f t="shared" si="36"/>
        <v>2</v>
      </c>
      <c r="K396" s="15"/>
      <c r="L396" s="16"/>
      <c r="M396" s="16"/>
      <c r="N396" s="16"/>
      <c r="O396" s="16">
        <v>1</v>
      </c>
      <c r="P396" s="21">
        <f t="shared" si="37"/>
        <v>0</v>
      </c>
      <c r="Q396" s="18">
        <v>0.1</v>
      </c>
      <c r="R396" s="17">
        <f t="shared" si="38"/>
        <v>0</v>
      </c>
    </row>
    <row r="397" spans="1:18" ht="33" customHeight="1" x14ac:dyDescent="0.25">
      <c r="A397" s="183">
        <v>394</v>
      </c>
      <c r="B397" s="15" t="s">
        <v>933</v>
      </c>
      <c r="C397" s="15"/>
      <c r="D397" s="15">
        <v>13</v>
      </c>
      <c r="E397" s="15" t="s">
        <v>934</v>
      </c>
      <c r="F397" s="15" t="s">
        <v>171</v>
      </c>
      <c r="G397" s="14">
        <v>0</v>
      </c>
      <c r="H397" s="14">
        <v>1</v>
      </c>
      <c r="I397" s="14">
        <v>1</v>
      </c>
      <c r="J397" s="19">
        <f t="shared" si="36"/>
        <v>2</v>
      </c>
      <c r="K397" s="15"/>
      <c r="L397" s="16"/>
      <c r="M397" s="16"/>
      <c r="N397" s="16"/>
      <c r="O397" s="16">
        <v>1.1499999999999999</v>
      </c>
      <c r="P397" s="78">
        <f t="shared" si="37"/>
        <v>0</v>
      </c>
      <c r="Q397" s="18">
        <v>0.1</v>
      </c>
      <c r="R397" s="17">
        <f t="shared" si="38"/>
        <v>0</v>
      </c>
    </row>
    <row r="398" spans="1:18" ht="33" customHeight="1" x14ac:dyDescent="0.25">
      <c r="A398" s="183">
        <v>395</v>
      </c>
      <c r="B398" s="15" t="s">
        <v>935</v>
      </c>
      <c r="C398" s="14"/>
      <c r="D398" s="14">
        <v>13</v>
      </c>
      <c r="E398" s="15" t="s">
        <v>936</v>
      </c>
      <c r="F398" s="15" t="s">
        <v>171</v>
      </c>
      <c r="G398" s="14">
        <v>0</v>
      </c>
      <c r="H398" s="14">
        <v>1</v>
      </c>
      <c r="I398" s="14">
        <v>1</v>
      </c>
      <c r="J398" s="19">
        <f t="shared" si="36"/>
        <v>2</v>
      </c>
      <c r="K398" s="15"/>
      <c r="L398" s="14"/>
      <c r="M398" s="14"/>
      <c r="N398" s="14"/>
      <c r="O398" s="16">
        <v>1.1499999999999999</v>
      </c>
      <c r="P398" s="21">
        <f t="shared" si="37"/>
        <v>0</v>
      </c>
      <c r="Q398" s="18">
        <v>0.1</v>
      </c>
      <c r="R398" s="17">
        <f t="shared" si="38"/>
        <v>0</v>
      </c>
    </row>
    <row r="399" spans="1:18" ht="33" customHeight="1" x14ac:dyDescent="0.25">
      <c r="A399" s="183">
        <v>396</v>
      </c>
      <c r="B399" s="15" t="s">
        <v>937</v>
      </c>
      <c r="C399" s="15"/>
      <c r="D399" s="15">
        <v>15</v>
      </c>
      <c r="E399" s="15" t="s">
        <v>158</v>
      </c>
      <c r="F399" s="15" t="s">
        <v>171</v>
      </c>
      <c r="G399" s="14">
        <v>0</v>
      </c>
      <c r="H399" s="14">
        <v>1</v>
      </c>
      <c r="I399" s="14">
        <v>1</v>
      </c>
      <c r="J399" s="19">
        <f t="shared" si="36"/>
        <v>2</v>
      </c>
      <c r="K399" s="15"/>
      <c r="L399" s="16"/>
      <c r="M399" s="16"/>
      <c r="N399" s="16"/>
      <c r="O399" s="16">
        <v>1.1499999999999999</v>
      </c>
      <c r="P399" s="21">
        <f t="shared" si="37"/>
        <v>0</v>
      </c>
      <c r="Q399" s="18">
        <v>0.1</v>
      </c>
      <c r="R399" s="17">
        <f t="shared" si="38"/>
        <v>0</v>
      </c>
    </row>
    <row r="400" spans="1:18" ht="33" customHeight="1" x14ac:dyDescent="0.25">
      <c r="A400" s="183">
        <v>397</v>
      </c>
      <c r="B400" s="15" t="s">
        <v>938</v>
      </c>
      <c r="C400" s="15"/>
      <c r="D400" s="15">
        <v>15</v>
      </c>
      <c r="E400" s="15" t="s">
        <v>158</v>
      </c>
      <c r="F400" s="15" t="s">
        <v>171</v>
      </c>
      <c r="G400" s="14">
        <v>0</v>
      </c>
      <c r="H400" s="14">
        <v>1</v>
      </c>
      <c r="I400" s="14">
        <v>1</v>
      </c>
      <c r="J400" s="19">
        <f t="shared" ref="J400:J431" si="39">(G400*2)+H400+I400</f>
        <v>2</v>
      </c>
      <c r="K400" s="15"/>
      <c r="L400" s="16"/>
      <c r="M400" s="16"/>
      <c r="N400" s="16"/>
      <c r="O400" s="16">
        <v>1</v>
      </c>
      <c r="P400" s="21">
        <f t="shared" si="37"/>
        <v>0</v>
      </c>
      <c r="Q400" s="18">
        <v>0.1</v>
      </c>
      <c r="R400" s="17">
        <f t="shared" si="38"/>
        <v>0</v>
      </c>
    </row>
    <row r="401" spans="1:18" ht="33" customHeight="1" x14ac:dyDescent="0.25">
      <c r="A401" s="183">
        <v>398</v>
      </c>
      <c r="B401" s="15" t="s">
        <v>939</v>
      </c>
      <c r="C401" s="15"/>
      <c r="D401" s="15">
        <v>15</v>
      </c>
      <c r="E401" s="15" t="s">
        <v>158</v>
      </c>
      <c r="F401" s="15" t="s">
        <v>171</v>
      </c>
      <c r="G401" s="14">
        <v>0</v>
      </c>
      <c r="H401" s="14">
        <v>1</v>
      </c>
      <c r="I401" s="14">
        <v>1</v>
      </c>
      <c r="J401" s="19">
        <f t="shared" si="39"/>
        <v>2</v>
      </c>
      <c r="K401" s="15"/>
      <c r="L401" s="16"/>
      <c r="M401" s="16"/>
      <c r="N401" s="16"/>
      <c r="O401" s="16">
        <v>1</v>
      </c>
      <c r="P401" s="21">
        <f t="shared" si="37"/>
        <v>0</v>
      </c>
      <c r="Q401" s="18">
        <v>0.1</v>
      </c>
      <c r="R401" s="17">
        <f t="shared" si="38"/>
        <v>0</v>
      </c>
    </row>
    <row r="402" spans="1:18" ht="33" customHeight="1" x14ac:dyDescent="0.25">
      <c r="A402" s="183">
        <v>399</v>
      </c>
      <c r="B402" s="15" t="s">
        <v>940</v>
      </c>
      <c r="C402" s="15"/>
      <c r="D402" s="15">
        <v>15</v>
      </c>
      <c r="E402" s="15" t="s">
        <v>158</v>
      </c>
      <c r="F402" s="15" t="s">
        <v>171</v>
      </c>
      <c r="G402" s="14">
        <v>0</v>
      </c>
      <c r="H402" s="14">
        <v>1</v>
      </c>
      <c r="I402" s="14">
        <v>1</v>
      </c>
      <c r="J402" s="19">
        <f t="shared" si="39"/>
        <v>2</v>
      </c>
      <c r="K402" s="15"/>
      <c r="L402" s="16"/>
      <c r="M402" s="16"/>
      <c r="N402" s="16"/>
      <c r="O402" s="16">
        <v>1</v>
      </c>
      <c r="P402" s="21">
        <f t="shared" si="37"/>
        <v>0</v>
      </c>
      <c r="Q402" s="18">
        <v>0.1</v>
      </c>
      <c r="R402" s="17">
        <f t="shared" si="38"/>
        <v>0</v>
      </c>
    </row>
    <row r="403" spans="1:18" ht="33" customHeight="1" x14ac:dyDescent="0.25">
      <c r="A403" s="183">
        <v>400</v>
      </c>
      <c r="B403" s="15" t="s">
        <v>941</v>
      </c>
      <c r="C403" s="15"/>
      <c r="D403" s="15">
        <v>15</v>
      </c>
      <c r="E403" s="15" t="s">
        <v>942</v>
      </c>
      <c r="F403" s="15" t="s">
        <v>171</v>
      </c>
      <c r="G403" s="14">
        <v>0</v>
      </c>
      <c r="H403" s="14">
        <v>1</v>
      </c>
      <c r="I403" s="14">
        <v>1</v>
      </c>
      <c r="J403" s="19">
        <f t="shared" si="39"/>
        <v>2</v>
      </c>
      <c r="K403" s="15"/>
      <c r="L403" s="16"/>
      <c r="M403" s="16"/>
      <c r="N403" s="16"/>
      <c r="O403" s="16">
        <v>1</v>
      </c>
      <c r="P403" s="21">
        <f t="shared" si="37"/>
        <v>0</v>
      </c>
      <c r="Q403" s="18">
        <v>0.1</v>
      </c>
      <c r="R403" s="17">
        <f t="shared" si="38"/>
        <v>0</v>
      </c>
    </row>
    <row r="404" spans="1:18" ht="33" customHeight="1" x14ac:dyDescent="0.25">
      <c r="A404" s="183">
        <v>401</v>
      </c>
      <c r="B404" s="15" t="s">
        <v>943</v>
      </c>
      <c r="C404" s="15"/>
      <c r="D404" s="15">
        <v>15</v>
      </c>
      <c r="E404" s="15" t="s">
        <v>158</v>
      </c>
      <c r="F404" s="15" t="s">
        <v>171</v>
      </c>
      <c r="G404" s="14">
        <v>0</v>
      </c>
      <c r="H404" s="14">
        <v>1</v>
      </c>
      <c r="I404" s="14">
        <v>1</v>
      </c>
      <c r="J404" s="19">
        <f t="shared" si="39"/>
        <v>2</v>
      </c>
      <c r="K404" s="15"/>
      <c r="L404" s="16"/>
      <c r="M404" s="16"/>
      <c r="N404" s="16"/>
      <c r="O404" s="16">
        <v>1</v>
      </c>
      <c r="P404" s="21">
        <f t="shared" si="37"/>
        <v>0</v>
      </c>
      <c r="Q404" s="18">
        <v>0.1</v>
      </c>
      <c r="R404" s="17">
        <f t="shared" si="38"/>
        <v>0</v>
      </c>
    </row>
    <row r="405" spans="1:18" ht="33" customHeight="1" x14ac:dyDescent="0.25">
      <c r="A405" s="183">
        <v>402</v>
      </c>
      <c r="B405" s="15" t="s">
        <v>944</v>
      </c>
      <c r="C405" s="15"/>
      <c r="D405" s="15">
        <v>15</v>
      </c>
      <c r="E405" s="15" t="s">
        <v>158</v>
      </c>
      <c r="F405" s="15" t="s">
        <v>171</v>
      </c>
      <c r="G405" s="14">
        <v>0</v>
      </c>
      <c r="H405" s="14">
        <v>1</v>
      </c>
      <c r="I405" s="14">
        <v>1</v>
      </c>
      <c r="J405" s="19">
        <f t="shared" si="39"/>
        <v>2</v>
      </c>
      <c r="K405" s="15"/>
      <c r="L405" s="16"/>
      <c r="M405" s="16"/>
      <c r="N405" s="16"/>
      <c r="O405" s="16">
        <v>1</v>
      </c>
      <c r="P405" s="21">
        <f t="shared" si="37"/>
        <v>0</v>
      </c>
      <c r="Q405" s="18">
        <v>0.1</v>
      </c>
      <c r="R405" s="17">
        <f t="shared" si="38"/>
        <v>0</v>
      </c>
    </row>
    <row r="406" spans="1:18" ht="33" customHeight="1" x14ac:dyDescent="0.25">
      <c r="A406" s="183">
        <v>403</v>
      </c>
      <c r="B406" s="15" t="s">
        <v>945</v>
      </c>
      <c r="C406" s="15"/>
      <c r="D406" s="15">
        <v>15</v>
      </c>
      <c r="E406" s="15" t="s">
        <v>158</v>
      </c>
      <c r="F406" s="15" t="s">
        <v>171</v>
      </c>
      <c r="G406" s="14">
        <v>0</v>
      </c>
      <c r="H406" s="14">
        <v>1</v>
      </c>
      <c r="I406" s="14">
        <v>1</v>
      </c>
      <c r="J406" s="19">
        <f t="shared" si="39"/>
        <v>2</v>
      </c>
      <c r="K406" s="15"/>
      <c r="L406" s="16"/>
      <c r="M406" s="16"/>
      <c r="N406" s="16"/>
      <c r="O406" s="16">
        <v>1</v>
      </c>
      <c r="P406" s="21">
        <f t="shared" si="37"/>
        <v>0</v>
      </c>
      <c r="Q406" s="18">
        <v>0.1</v>
      </c>
      <c r="R406" s="17">
        <f t="shared" si="38"/>
        <v>0</v>
      </c>
    </row>
    <row r="407" spans="1:18" ht="33" customHeight="1" x14ac:dyDescent="0.25">
      <c r="A407" s="183">
        <v>404</v>
      </c>
      <c r="B407" s="15" t="s">
        <v>946</v>
      </c>
      <c r="C407" s="15"/>
      <c r="D407" s="15">
        <v>15</v>
      </c>
      <c r="E407" s="15" t="s">
        <v>158</v>
      </c>
      <c r="F407" s="15" t="s">
        <v>171</v>
      </c>
      <c r="G407" s="14">
        <v>0</v>
      </c>
      <c r="H407" s="14">
        <v>1</v>
      </c>
      <c r="I407" s="14">
        <v>1</v>
      </c>
      <c r="J407" s="19">
        <f t="shared" si="39"/>
        <v>2</v>
      </c>
      <c r="K407" s="15"/>
      <c r="L407" s="16"/>
      <c r="M407" s="16"/>
      <c r="N407" s="16"/>
      <c r="O407" s="16">
        <v>1.1499999999999999</v>
      </c>
      <c r="P407" s="21">
        <f t="shared" si="37"/>
        <v>0</v>
      </c>
      <c r="Q407" s="18">
        <v>0.1</v>
      </c>
      <c r="R407" s="17">
        <f t="shared" si="38"/>
        <v>0</v>
      </c>
    </row>
    <row r="408" spans="1:18" ht="33" customHeight="1" x14ac:dyDescent="0.25">
      <c r="A408" s="183">
        <v>405</v>
      </c>
      <c r="B408" s="15" t="s">
        <v>947</v>
      </c>
      <c r="C408" s="15"/>
      <c r="D408" s="15">
        <v>15</v>
      </c>
      <c r="E408" s="15" t="s">
        <v>158</v>
      </c>
      <c r="F408" s="15" t="s">
        <v>171</v>
      </c>
      <c r="G408" s="14">
        <v>0</v>
      </c>
      <c r="H408" s="14">
        <v>1</v>
      </c>
      <c r="I408" s="14">
        <v>1</v>
      </c>
      <c r="J408" s="19">
        <f t="shared" si="39"/>
        <v>2</v>
      </c>
      <c r="K408" s="15"/>
      <c r="L408" s="16"/>
      <c r="M408" s="16"/>
      <c r="N408" s="16"/>
      <c r="O408" s="16">
        <v>1</v>
      </c>
      <c r="P408" s="21">
        <f t="shared" si="37"/>
        <v>0</v>
      </c>
      <c r="Q408" s="18">
        <v>0.1</v>
      </c>
      <c r="R408" s="17">
        <f t="shared" si="38"/>
        <v>0</v>
      </c>
    </row>
    <row r="409" spans="1:18" ht="33" customHeight="1" x14ac:dyDescent="0.25">
      <c r="A409" s="183">
        <v>406</v>
      </c>
      <c r="B409" s="15" t="s">
        <v>948</v>
      </c>
      <c r="C409" s="15"/>
      <c r="D409" s="15">
        <v>15</v>
      </c>
      <c r="E409" s="15" t="s">
        <v>158</v>
      </c>
      <c r="F409" s="15" t="s">
        <v>171</v>
      </c>
      <c r="G409" s="14">
        <v>0</v>
      </c>
      <c r="H409" s="14">
        <v>1</v>
      </c>
      <c r="I409" s="14">
        <v>1</v>
      </c>
      <c r="J409" s="19">
        <f t="shared" si="39"/>
        <v>2</v>
      </c>
      <c r="K409" s="15"/>
      <c r="L409" s="16"/>
      <c r="M409" s="16"/>
      <c r="N409" s="16"/>
      <c r="O409" s="16">
        <v>1</v>
      </c>
      <c r="P409" s="21">
        <f t="shared" si="37"/>
        <v>0</v>
      </c>
      <c r="Q409" s="18">
        <v>0.1</v>
      </c>
      <c r="R409" s="17">
        <f t="shared" si="38"/>
        <v>0</v>
      </c>
    </row>
    <row r="410" spans="1:18" ht="33" customHeight="1" x14ac:dyDescent="0.25">
      <c r="A410" s="183">
        <v>407</v>
      </c>
      <c r="B410" s="15" t="s">
        <v>949</v>
      </c>
      <c r="C410" s="15"/>
      <c r="D410" s="14">
        <v>15</v>
      </c>
      <c r="E410" s="15" t="s">
        <v>950</v>
      </c>
      <c r="F410" s="15" t="s">
        <v>171</v>
      </c>
      <c r="G410" s="14">
        <v>0</v>
      </c>
      <c r="H410" s="14">
        <v>1</v>
      </c>
      <c r="I410" s="14">
        <v>1</v>
      </c>
      <c r="J410" s="19">
        <f t="shared" si="39"/>
        <v>2</v>
      </c>
      <c r="K410" s="15"/>
      <c r="L410" s="16"/>
      <c r="M410" s="16"/>
      <c r="N410" s="16"/>
      <c r="O410" s="16">
        <v>1</v>
      </c>
      <c r="P410" s="78">
        <f t="shared" si="37"/>
        <v>0</v>
      </c>
      <c r="Q410" s="18">
        <v>0.1</v>
      </c>
      <c r="R410" s="17">
        <f t="shared" si="38"/>
        <v>0</v>
      </c>
    </row>
    <row r="411" spans="1:18" ht="33" customHeight="1" x14ac:dyDescent="0.25">
      <c r="A411" s="183">
        <v>408</v>
      </c>
      <c r="B411" s="15" t="s">
        <v>951</v>
      </c>
      <c r="C411" s="15"/>
      <c r="D411" s="15">
        <v>16</v>
      </c>
      <c r="E411" s="15" t="s">
        <v>158</v>
      </c>
      <c r="F411" s="15" t="s">
        <v>171</v>
      </c>
      <c r="G411" s="14">
        <v>0</v>
      </c>
      <c r="H411" s="14">
        <v>1</v>
      </c>
      <c r="I411" s="14">
        <v>1</v>
      </c>
      <c r="J411" s="19">
        <f t="shared" si="39"/>
        <v>2</v>
      </c>
      <c r="K411" s="15"/>
      <c r="L411" s="16"/>
      <c r="M411" s="16"/>
      <c r="N411" s="16"/>
      <c r="O411" s="16">
        <v>1</v>
      </c>
      <c r="P411" s="21">
        <f t="shared" si="37"/>
        <v>0</v>
      </c>
      <c r="Q411" s="18">
        <v>0.1</v>
      </c>
      <c r="R411" s="17">
        <f t="shared" si="38"/>
        <v>0</v>
      </c>
    </row>
    <row r="412" spans="1:18" ht="33" customHeight="1" x14ac:dyDescent="0.25">
      <c r="A412" s="183">
        <v>409</v>
      </c>
      <c r="B412" s="15" t="s">
        <v>952</v>
      </c>
      <c r="C412" s="15"/>
      <c r="D412" s="15">
        <v>16</v>
      </c>
      <c r="E412" s="15" t="s">
        <v>158</v>
      </c>
      <c r="F412" s="15" t="s">
        <v>171</v>
      </c>
      <c r="G412" s="14">
        <v>0</v>
      </c>
      <c r="H412" s="14">
        <v>1</v>
      </c>
      <c r="I412" s="14">
        <v>1</v>
      </c>
      <c r="J412" s="19">
        <f t="shared" si="39"/>
        <v>2</v>
      </c>
      <c r="K412" s="15"/>
      <c r="L412" s="16"/>
      <c r="M412" s="16"/>
      <c r="N412" s="16"/>
      <c r="O412" s="16">
        <v>1.1499999999999999</v>
      </c>
      <c r="P412" s="21">
        <f t="shared" si="37"/>
        <v>0</v>
      </c>
      <c r="Q412" s="18">
        <v>0.1</v>
      </c>
      <c r="R412" s="17">
        <f t="shared" si="38"/>
        <v>0</v>
      </c>
    </row>
    <row r="413" spans="1:18" ht="33" customHeight="1" x14ac:dyDescent="0.25">
      <c r="A413" s="183">
        <v>410</v>
      </c>
      <c r="B413" s="15" t="s">
        <v>953</v>
      </c>
      <c r="C413" s="15"/>
      <c r="D413" s="15">
        <v>16</v>
      </c>
      <c r="E413" s="15" t="s">
        <v>158</v>
      </c>
      <c r="F413" s="15" t="s">
        <v>171</v>
      </c>
      <c r="G413" s="14">
        <v>0</v>
      </c>
      <c r="H413" s="14">
        <v>1</v>
      </c>
      <c r="I413" s="14">
        <v>1</v>
      </c>
      <c r="J413" s="19">
        <f t="shared" si="39"/>
        <v>2</v>
      </c>
      <c r="K413" s="15"/>
      <c r="L413" s="16"/>
      <c r="M413" s="16"/>
      <c r="N413" s="16"/>
      <c r="O413" s="16">
        <v>1.1499999999999999</v>
      </c>
      <c r="P413" s="21">
        <f t="shared" si="37"/>
        <v>0</v>
      </c>
      <c r="Q413" s="18">
        <v>0.1</v>
      </c>
      <c r="R413" s="17">
        <f t="shared" si="38"/>
        <v>0</v>
      </c>
    </row>
    <row r="414" spans="1:18" ht="33" customHeight="1" x14ac:dyDescent="0.25">
      <c r="A414" s="183">
        <v>411</v>
      </c>
      <c r="B414" s="15" t="s">
        <v>954</v>
      </c>
      <c r="C414" s="15"/>
      <c r="D414" s="15">
        <v>16</v>
      </c>
      <c r="E414" s="15" t="s">
        <v>158</v>
      </c>
      <c r="F414" s="15" t="s">
        <v>171</v>
      </c>
      <c r="G414" s="14">
        <v>0</v>
      </c>
      <c r="H414" s="14">
        <v>1</v>
      </c>
      <c r="I414" s="14">
        <v>1</v>
      </c>
      <c r="J414" s="19">
        <f t="shared" si="39"/>
        <v>2</v>
      </c>
      <c r="K414" s="15"/>
      <c r="L414" s="16"/>
      <c r="M414" s="16"/>
      <c r="N414" s="16"/>
      <c r="O414" s="16">
        <v>1</v>
      </c>
      <c r="P414" s="21">
        <f t="shared" si="37"/>
        <v>0</v>
      </c>
      <c r="Q414" s="18">
        <v>0.1</v>
      </c>
      <c r="R414" s="17">
        <f t="shared" si="38"/>
        <v>0</v>
      </c>
    </row>
    <row r="415" spans="1:18" ht="33" customHeight="1" x14ac:dyDescent="0.25">
      <c r="A415" s="183">
        <v>412</v>
      </c>
      <c r="B415" s="15" t="s">
        <v>955</v>
      </c>
      <c r="C415" s="14"/>
      <c r="D415" s="14">
        <v>17</v>
      </c>
      <c r="E415" s="15" t="s">
        <v>956</v>
      </c>
      <c r="F415" s="15" t="s">
        <v>171</v>
      </c>
      <c r="G415" s="14">
        <v>0</v>
      </c>
      <c r="H415" s="14">
        <v>1</v>
      </c>
      <c r="I415" s="14">
        <v>1</v>
      </c>
      <c r="J415" s="19">
        <f t="shared" si="39"/>
        <v>2</v>
      </c>
      <c r="K415" s="15" t="s">
        <v>957</v>
      </c>
      <c r="L415" s="16"/>
      <c r="M415" s="16"/>
      <c r="N415" s="16"/>
      <c r="O415" s="16">
        <v>1</v>
      </c>
      <c r="P415" s="75">
        <f t="shared" si="37"/>
        <v>0</v>
      </c>
      <c r="Q415" s="18">
        <v>0.1</v>
      </c>
      <c r="R415" s="17">
        <f t="shared" si="38"/>
        <v>0</v>
      </c>
    </row>
    <row r="416" spans="1:18" ht="33" customHeight="1" x14ac:dyDescent="0.25">
      <c r="A416" s="183">
        <v>413</v>
      </c>
      <c r="B416" s="15" t="s">
        <v>958</v>
      </c>
      <c r="C416" s="14"/>
      <c r="D416" s="14">
        <v>17</v>
      </c>
      <c r="E416" s="15" t="s">
        <v>959</v>
      </c>
      <c r="F416" s="15" t="s">
        <v>171</v>
      </c>
      <c r="G416" s="14">
        <v>0</v>
      </c>
      <c r="H416" s="14">
        <v>1</v>
      </c>
      <c r="I416" s="14">
        <v>1</v>
      </c>
      <c r="J416" s="19">
        <f t="shared" si="39"/>
        <v>2</v>
      </c>
      <c r="K416" s="15" t="s">
        <v>957</v>
      </c>
      <c r="L416" s="16"/>
      <c r="M416" s="16"/>
      <c r="N416" s="16"/>
      <c r="O416" s="16">
        <v>1</v>
      </c>
      <c r="P416" s="75">
        <f t="shared" si="37"/>
        <v>0</v>
      </c>
      <c r="Q416" s="18">
        <v>12000</v>
      </c>
      <c r="R416" s="17">
        <f t="shared" si="38"/>
        <v>0</v>
      </c>
    </row>
    <row r="417" spans="1:18" ht="33" customHeight="1" x14ac:dyDescent="0.25">
      <c r="A417" s="183">
        <v>414</v>
      </c>
      <c r="B417" s="15" t="s">
        <v>960</v>
      </c>
      <c r="C417" s="15"/>
      <c r="D417" s="15">
        <v>17</v>
      </c>
      <c r="E417" s="15" t="s">
        <v>961</v>
      </c>
      <c r="F417" s="15" t="s">
        <v>171</v>
      </c>
      <c r="G417" s="14">
        <v>0</v>
      </c>
      <c r="H417" s="14">
        <v>1</v>
      </c>
      <c r="I417" s="14">
        <v>1</v>
      </c>
      <c r="J417" s="19">
        <f t="shared" si="39"/>
        <v>2</v>
      </c>
      <c r="K417" s="15"/>
      <c r="L417" s="16"/>
      <c r="M417" s="16"/>
      <c r="N417" s="16"/>
      <c r="O417" s="16">
        <v>1.1499999999999999</v>
      </c>
      <c r="P417" s="21">
        <f t="shared" ref="P417:P448" si="40">(((G417*L417*2)+(H417*M417)+(I417*N417))*O417)*100</f>
        <v>0</v>
      </c>
      <c r="Q417" s="18">
        <v>0.1</v>
      </c>
      <c r="R417" s="17">
        <f t="shared" si="38"/>
        <v>0</v>
      </c>
    </row>
    <row r="418" spans="1:18" ht="33" customHeight="1" x14ac:dyDescent="0.25">
      <c r="A418" s="183">
        <v>415</v>
      </c>
      <c r="B418" s="15" t="s">
        <v>962</v>
      </c>
      <c r="C418" s="15"/>
      <c r="D418" s="15">
        <v>17</v>
      </c>
      <c r="E418" s="15" t="s">
        <v>963</v>
      </c>
      <c r="F418" s="15" t="s">
        <v>171</v>
      </c>
      <c r="G418" s="14">
        <v>0</v>
      </c>
      <c r="H418" s="14">
        <v>1</v>
      </c>
      <c r="I418" s="14">
        <v>1</v>
      </c>
      <c r="J418" s="19">
        <f t="shared" si="39"/>
        <v>2</v>
      </c>
      <c r="K418" s="15"/>
      <c r="L418" s="16"/>
      <c r="M418" s="16"/>
      <c r="N418" s="16"/>
      <c r="O418" s="16">
        <v>1.1499999999999999</v>
      </c>
      <c r="P418" s="21">
        <f t="shared" si="40"/>
        <v>0</v>
      </c>
      <c r="Q418" s="18">
        <v>0.1</v>
      </c>
      <c r="R418" s="17">
        <f t="shared" si="38"/>
        <v>0</v>
      </c>
    </row>
    <row r="419" spans="1:18" ht="33" customHeight="1" x14ac:dyDescent="0.25">
      <c r="A419" s="183">
        <v>416</v>
      </c>
      <c r="B419" s="15" t="s">
        <v>964</v>
      </c>
      <c r="C419" s="15"/>
      <c r="D419" s="15">
        <v>17</v>
      </c>
      <c r="E419" s="15" t="s">
        <v>965</v>
      </c>
      <c r="F419" s="15" t="s">
        <v>171</v>
      </c>
      <c r="G419" s="14">
        <v>0</v>
      </c>
      <c r="H419" s="14">
        <v>1</v>
      </c>
      <c r="I419" s="14">
        <v>1</v>
      </c>
      <c r="J419" s="19">
        <f t="shared" si="39"/>
        <v>2</v>
      </c>
      <c r="K419" s="15"/>
      <c r="L419" s="16"/>
      <c r="M419" s="16"/>
      <c r="N419" s="16"/>
      <c r="O419" s="16">
        <v>1.1499999999999999</v>
      </c>
      <c r="P419" s="21">
        <f t="shared" si="40"/>
        <v>0</v>
      </c>
      <c r="Q419" s="18">
        <v>0.1</v>
      </c>
      <c r="R419" s="17">
        <f t="shared" si="38"/>
        <v>0</v>
      </c>
    </row>
    <row r="420" spans="1:18" ht="33" customHeight="1" x14ac:dyDescent="0.25">
      <c r="A420" s="183">
        <v>417</v>
      </c>
      <c r="B420" s="15" t="s">
        <v>966</v>
      </c>
      <c r="C420" s="15"/>
      <c r="D420" s="15">
        <v>17</v>
      </c>
      <c r="E420" s="15" t="s">
        <v>158</v>
      </c>
      <c r="F420" s="15" t="s">
        <v>171</v>
      </c>
      <c r="G420" s="14">
        <v>0</v>
      </c>
      <c r="H420" s="14">
        <v>1</v>
      </c>
      <c r="I420" s="14">
        <v>1</v>
      </c>
      <c r="J420" s="19">
        <f t="shared" si="39"/>
        <v>2</v>
      </c>
      <c r="K420" s="15"/>
      <c r="L420" s="16"/>
      <c r="M420" s="16"/>
      <c r="N420" s="16"/>
      <c r="O420" s="16">
        <v>1.1499999999999999</v>
      </c>
      <c r="P420" s="21">
        <f t="shared" si="40"/>
        <v>0</v>
      </c>
      <c r="Q420" s="18">
        <v>0.1</v>
      </c>
      <c r="R420" s="17">
        <f t="shared" si="38"/>
        <v>0</v>
      </c>
    </row>
    <row r="421" spans="1:18" ht="33" customHeight="1" x14ac:dyDescent="0.25">
      <c r="A421" s="183">
        <v>418</v>
      </c>
      <c r="B421" s="15" t="s">
        <v>967</v>
      </c>
      <c r="C421" s="15"/>
      <c r="D421" s="15">
        <v>17</v>
      </c>
      <c r="E421" s="15" t="s">
        <v>158</v>
      </c>
      <c r="F421" s="15" t="s">
        <v>171</v>
      </c>
      <c r="G421" s="14">
        <v>0</v>
      </c>
      <c r="H421" s="14">
        <v>1</v>
      </c>
      <c r="I421" s="14">
        <v>1</v>
      </c>
      <c r="J421" s="19">
        <f t="shared" si="39"/>
        <v>2</v>
      </c>
      <c r="K421" s="15"/>
      <c r="L421" s="16"/>
      <c r="M421" s="16"/>
      <c r="N421" s="16"/>
      <c r="O421" s="16">
        <v>1.1499999999999999</v>
      </c>
      <c r="P421" s="21">
        <f t="shared" si="40"/>
        <v>0</v>
      </c>
      <c r="Q421" s="18">
        <v>0.1</v>
      </c>
      <c r="R421" s="17">
        <f t="shared" si="38"/>
        <v>0</v>
      </c>
    </row>
    <row r="422" spans="1:18" ht="33" customHeight="1" x14ac:dyDescent="0.25">
      <c r="A422" s="183">
        <v>419</v>
      </c>
      <c r="B422" s="15" t="s">
        <v>968</v>
      </c>
      <c r="C422" s="15"/>
      <c r="D422" s="14">
        <v>17</v>
      </c>
      <c r="E422" s="15" t="s">
        <v>342</v>
      </c>
      <c r="F422" s="15" t="s">
        <v>171</v>
      </c>
      <c r="G422" s="14">
        <v>0</v>
      </c>
      <c r="H422" s="14">
        <v>1</v>
      </c>
      <c r="I422" s="14">
        <v>1</v>
      </c>
      <c r="J422" s="19">
        <f t="shared" si="39"/>
        <v>2</v>
      </c>
      <c r="K422" s="15"/>
      <c r="L422" s="16"/>
      <c r="M422" s="16"/>
      <c r="N422" s="16"/>
      <c r="O422" s="16">
        <v>1.1499999999999999</v>
      </c>
      <c r="P422" s="78">
        <f t="shared" si="40"/>
        <v>0</v>
      </c>
      <c r="Q422" s="18">
        <v>0.1</v>
      </c>
      <c r="R422" s="17">
        <f t="shared" ref="R422:R453" si="41">(P422/Q422)*1000</f>
        <v>0</v>
      </c>
    </row>
    <row r="423" spans="1:18" ht="33" customHeight="1" x14ac:dyDescent="0.25">
      <c r="A423" s="183">
        <v>420</v>
      </c>
      <c r="B423" s="15" t="s">
        <v>969</v>
      </c>
      <c r="C423" s="15"/>
      <c r="D423" s="15">
        <v>18</v>
      </c>
      <c r="E423" s="15" t="s">
        <v>158</v>
      </c>
      <c r="F423" s="15" t="s">
        <v>171</v>
      </c>
      <c r="G423" s="14">
        <v>0</v>
      </c>
      <c r="H423" s="14">
        <v>1</v>
      </c>
      <c r="I423" s="14">
        <v>1</v>
      </c>
      <c r="J423" s="19">
        <f t="shared" si="39"/>
        <v>2</v>
      </c>
      <c r="K423" s="15"/>
      <c r="L423" s="16"/>
      <c r="M423" s="16"/>
      <c r="N423" s="16"/>
      <c r="O423" s="16">
        <v>1</v>
      </c>
      <c r="P423" s="21">
        <f t="shared" si="40"/>
        <v>0</v>
      </c>
      <c r="Q423" s="18">
        <v>0.1</v>
      </c>
      <c r="R423" s="17">
        <f t="shared" si="41"/>
        <v>0</v>
      </c>
    </row>
    <row r="424" spans="1:18" ht="33" customHeight="1" x14ac:dyDescent="0.25">
      <c r="A424" s="183">
        <v>421</v>
      </c>
      <c r="B424" s="15" t="s">
        <v>970</v>
      </c>
      <c r="C424" s="15"/>
      <c r="D424" s="15">
        <v>18</v>
      </c>
      <c r="E424" s="15" t="s">
        <v>971</v>
      </c>
      <c r="F424" s="15" t="s">
        <v>171</v>
      </c>
      <c r="G424" s="14">
        <v>0</v>
      </c>
      <c r="H424" s="14">
        <v>1</v>
      </c>
      <c r="I424" s="14">
        <v>1</v>
      </c>
      <c r="J424" s="19">
        <f t="shared" si="39"/>
        <v>2</v>
      </c>
      <c r="K424" s="15"/>
      <c r="L424" s="16"/>
      <c r="M424" s="16"/>
      <c r="N424" s="16"/>
      <c r="O424" s="16">
        <v>1</v>
      </c>
      <c r="P424" s="21">
        <f t="shared" si="40"/>
        <v>0</v>
      </c>
      <c r="Q424" s="18">
        <v>0.1</v>
      </c>
      <c r="R424" s="17">
        <f t="shared" si="41"/>
        <v>0</v>
      </c>
    </row>
    <row r="425" spans="1:18" ht="33" customHeight="1" x14ac:dyDescent="0.25">
      <c r="A425" s="183">
        <v>422</v>
      </c>
      <c r="B425" s="15" t="s">
        <v>972</v>
      </c>
      <c r="C425" s="15"/>
      <c r="D425" s="15">
        <v>18</v>
      </c>
      <c r="E425" s="15" t="s">
        <v>158</v>
      </c>
      <c r="F425" s="15" t="s">
        <v>171</v>
      </c>
      <c r="G425" s="14">
        <v>0</v>
      </c>
      <c r="H425" s="14">
        <v>1</v>
      </c>
      <c r="I425" s="14">
        <v>1</v>
      </c>
      <c r="J425" s="19">
        <f t="shared" si="39"/>
        <v>2</v>
      </c>
      <c r="K425" s="15"/>
      <c r="L425" s="16"/>
      <c r="M425" s="16"/>
      <c r="N425" s="16"/>
      <c r="O425" s="16">
        <v>1.3</v>
      </c>
      <c r="P425" s="21">
        <f t="shared" si="40"/>
        <v>0</v>
      </c>
      <c r="Q425" s="18">
        <v>0.1</v>
      </c>
      <c r="R425" s="17">
        <f t="shared" si="41"/>
        <v>0</v>
      </c>
    </row>
    <row r="426" spans="1:18" ht="33" customHeight="1" x14ac:dyDescent="0.25">
      <c r="A426" s="183">
        <v>423</v>
      </c>
      <c r="B426" s="15" t="s">
        <v>973</v>
      </c>
      <c r="C426" s="15"/>
      <c r="D426" s="15">
        <v>18</v>
      </c>
      <c r="E426" s="15" t="s">
        <v>158</v>
      </c>
      <c r="F426" s="15" t="s">
        <v>171</v>
      </c>
      <c r="G426" s="14">
        <v>0</v>
      </c>
      <c r="H426" s="14">
        <v>1</v>
      </c>
      <c r="I426" s="14">
        <v>1</v>
      </c>
      <c r="J426" s="19">
        <f t="shared" si="39"/>
        <v>2</v>
      </c>
      <c r="K426" s="15"/>
      <c r="L426" s="16"/>
      <c r="M426" s="16"/>
      <c r="N426" s="16"/>
      <c r="O426" s="16">
        <v>1</v>
      </c>
      <c r="P426" s="21">
        <f t="shared" si="40"/>
        <v>0</v>
      </c>
      <c r="Q426" s="18">
        <v>0.1</v>
      </c>
      <c r="R426" s="17">
        <f t="shared" si="41"/>
        <v>0</v>
      </c>
    </row>
    <row r="427" spans="1:18" ht="33" customHeight="1" x14ac:dyDescent="0.25">
      <c r="A427" s="183">
        <v>424</v>
      </c>
      <c r="B427" s="15" t="s">
        <v>974</v>
      </c>
      <c r="C427" s="15"/>
      <c r="D427" s="15">
        <v>18</v>
      </c>
      <c r="E427" s="15" t="s">
        <v>158</v>
      </c>
      <c r="F427" s="15" t="s">
        <v>171</v>
      </c>
      <c r="G427" s="14">
        <v>0</v>
      </c>
      <c r="H427" s="14">
        <v>1</v>
      </c>
      <c r="I427" s="14">
        <v>1</v>
      </c>
      <c r="J427" s="19">
        <f t="shared" si="39"/>
        <v>2</v>
      </c>
      <c r="K427" s="15"/>
      <c r="L427" s="16"/>
      <c r="M427" s="16"/>
      <c r="N427" s="16"/>
      <c r="O427" s="16">
        <v>1</v>
      </c>
      <c r="P427" s="21">
        <f t="shared" si="40"/>
        <v>0</v>
      </c>
      <c r="Q427" s="18">
        <v>0.1</v>
      </c>
      <c r="R427" s="17">
        <f t="shared" si="41"/>
        <v>0</v>
      </c>
    </row>
    <row r="428" spans="1:18" ht="33" customHeight="1" x14ac:dyDescent="0.25">
      <c r="A428" s="183">
        <v>425</v>
      </c>
      <c r="B428" s="15" t="s">
        <v>975</v>
      </c>
      <c r="C428" s="14"/>
      <c r="D428" s="14">
        <v>19</v>
      </c>
      <c r="E428" s="15" t="s">
        <v>976</v>
      </c>
      <c r="F428" s="15" t="s">
        <v>171</v>
      </c>
      <c r="G428" s="14">
        <v>0</v>
      </c>
      <c r="H428" s="14">
        <v>1</v>
      </c>
      <c r="I428" s="14">
        <v>1</v>
      </c>
      <c r="J428" s="19">
        <f t="shared" si="39"/>
        <v>2</v>
      </c>
      <c r="K428" s="15"/>
      <c r="L428" s="16"/>
      <c r="M428" s="16"/>
      <c r="N428" s="16"/>
      <c r="O428" s="16">
        <v>1</v>
      </c>
      <c r="P428" s="78">
        <f t="shared" si="40"/>
        <v>0</v>
      </c>
      <c r="Q428" s="18">
        <v>0.1</v>
      </c>
      <c r="R428" s="17">
        <f t="shared" si="41"/>
        <v>0</v>
      </c>
    </row>
    <row r="429" spans="1:18" ht="33" customHeight="1" x14ac:dyDescent="0.25">
      <c r="A429" s="183">
        <v>426</v>
      </c>
      <c r="B429" s="15" t="s">
        <v>977</v>
      </c>
      <c r="C429" s="14" t="s">
        <v>169</v>
      </c>
      <c r="D429" s="14">
        <v>20</v>
      </c>
      <c r="E429" s="15" t="s">
        <v>219</v>
      </c>
      <c r="F429" s="15" t="s">
        <v>171</v>
      </c>
      <c r="G429" s="14">
        <v>0</v>
      </c>
      <c r="H429" s="14">
        <v>1</v>
      </c>
      <c r="I429" s="14">
        <v>1</v>
      </c>
      <c r="J429" s="19">
        <f t="shared" si="39"/>
        <v>2</v>
      </c>
      <c r="K429" s="15"/>
      <c r="L429" s="16"/>
      <c r="M429" s="16"/>
      <c r="N429" s="16"/>
      <c r="O429" s="16">
        <v>1.1499999999999999</v>
      </c>
      <c r="P429" s="17">
        <f t="shared" si="40"/>
        <v>0</v>
      </c>
      <c r="Q429" s="18">
        <v>0.1</v>
      </c>
      <c r="R429" s="75">
        <f t="shared" si="41"/>
        <v>0</v>
      </c>
    </row>
    <row r="430" spans="1:18" ht="33" customHeight="1" x14ac:dyDescent="0.25">
      <c r="A430" s="183">
        <v>427</v>
      </c>
      <c r="B430" s="15" t="s">
        <v>978</v>
      </c>
      <c r="C430" s="14" t="s">
        <v>126</v>
      </c>
      <c r="D430" s="14">
        <v>12</v>
      </c>
      <c r="E430" s="15" t="s">
        <v>158</v>
      </c>
      <c r="F430" s="15" t="s">
        <v>171</v>
      </c>
      <c r="G430" s="14">
        <v>0</v>
      </c>
      <c r="H430" s="14">
        <v>1</v>
      </c>
      <c r="I430" s="14">
        <v>0</v>
      </c>
      <c r="J430" s="19">
        <f t="shared" si="39"/>
        <v>1</v>
      </c>
      <c r="K430" s="15"/>
      <c r="L430" s="16"/>
      <c r="M430" s="16"/>
      <c r="N430" s="16"/>
      <c r="O430" s="16">
        <v>1.1499999999999999</v>
      </c>
      <c r="P430" s="21">
        <f t="shared" si="40"/>
        <v>0</v>
      </c>
      <c r="Q430" s="18">
        <v>0.1</v>
      </c>
      <c r="R430" s="17">
        <f t="shared" si="41"/>
        <v>0</v>
      </c>
    </row>
    <row r="431" spans="1:18" ht="33" customHeight="1" x14ac:dyDescent="0.25">
      <c r="A431" s="183">
        <v>428</v>
      </c>
      <c r="B431" s="15" t="s">
        <v>979</v>
      </c>
      <c r="C431" s="14"/>
      <c r="D431" s="14">
        <v>17</v>
      </c>
      <c r="E431" s="15" t="s">
        <v>956</v>
      </c>
      <c r="F431" s="15" t="s">
        <v>171</v>
      </c>
      <c r="G431" s="14">
        <v>0</v>
      </c>
      <c r="H431" s="14">
        <v>1</v>
      </c>
      <c r="I431" s="14">
        <v>0</v>
      </c>
      <c r="J431" s="19">
        <f t="shared" si="39"/>
        <v>1</v>
      </c>
      <c r="K431" s="15" t="s">
        <v>957</v>
      </c>
      <c r="L431" s="16"/>
      <c r="M431" s="16"/>
      <c r="N431" s="16"/>
      <c r="O431" s="16">
        <v>1</v>
      </c>
      <c r="P431" s="75">
        <f t="shared" si="40"/>
        <v>0</v>
      </c>
      <c r="Q431" s="18">
        <v>0.1</v>
      </c>
      <c r="R431" s="17">
        <f t="shared" si="41"/>
        <v>0</v>
      </c>
    </row>
    <row r="432" spans="1:18" ht="33" customHeight="1" x14ac:dyDescent="0.25">
      <c r="A432" s="183">
        <v>429</v>
      </c>
      <c r="B432" s="15" t="s">
        <v>980</v>
      </c>
      <c r="C432" s="14"/>
      <c r="D432" s="14">
        <v>17</v>
      </c>
      <c r="E432" s="15" t="s">
        <v>981</v>
      </c>
      <c r="F432" s="15" t="s">
        <v>171</v>
      </c>
      <c r="G432" s="14">
        <v>0</v>
      </c>
      <c r="H432" s="14">
        <v>1</v>
      </c>
      <c r="I432" s="14">
        <v>0</v>
      </c>
      <c r="J432" s="19">
        <f t="shared" ref="J432:J449" si="42">(G432*2)+H432+I432</f>
        <v>1</v>
      </c>
      <c r="K432" s="15"/>
      <c r="L432" s="16"/>
      <c r="M432" s="16"/>
      <c r="N432" s="16"/>
      <c r="O432" s="16">
        <v>1</v>
      </c>
      <c r="P432" s="21">
        <f t="shared" si="40"/>
        <v>0</v>
      </c>
      <c r="Q432" s="18">
        <v>0.1</v>
      </c>
      <c r="R432" s="17">
        <f t="shared" si="41"/>
        <v>0</v>
      </c>
    </row>
    <row r="433" spans="1:18" ht="33" customHeight="1" x14ac:dyDescent="0.25">
      <c r="A433" s="183">
        <v>430</v>
      </c>
      <c r="B433" s="15" t="s">
        <v>982</v>
      </c>
      <c r="C433" s="14"/>
      <c r="D433" s="14">
        <v>1</v>
      </c>
      <c r="E433" s="15" t="s">
        <v>158</v>
      </c>
      <c r="F433" s="15" t="s">
        <v>171</v>
      </c>
      <c r="G433" s="14">
        <v>0</v>
      </c>
      <c r="H433" s="14"/>
      <c r="I433" s="14"/>
      <c r="J433" s="19">
        <f t="shared" si="42"/>
        <v>0</v>
      </c>
      <c r="K433" s="15"/>
      <c r="L433" s="14"/>
      <c r="M433" s="14"/>
      <c r="N433" s="14"/>
      <c r="O433" s="16">
        <v>1</v>
      </c>
      <c r="P433" s="78">
        <f t="shared" si="40"/>
        <v>0</v>
      </c>
      <c r="Q433" s="18">
        <v>0.1</v>
      </c>
      <c r="R433" s="17">
        <f t="shared" si="41"/>
        <v>0</v>
      </c>
    </row>
    <row r="434" spans="1:18" ht="33" customHeight="1" x14ac:dyDescent="0.25">
      <c r="A434" s="183">
        <v>431</v>
      </c>
      <c r="B434" s="15" t="s">
        <v>983</v>
      </c>
      <c r="C434" s="14"/>
      <c r="D434" s="14">
        <v>1</v>
      </c>
      <c r="E434" s="15" t="s">
        <v>984</v>
      </c>
      <c r="F434" s="15" t="s">
        <v>171</v>
      </c>
      <c r="G434" s="14">
        <v>0</v>
      </c>
      <c r="H434" s="14"/>
      <c r="I434" s="14"/>
      <c r="J434" s="19">
        <f t="shared" si="42"/>
        <v>0</v>
      </c>
      <c r="K434" s="15"/>
      <c r="L434" s="14"/>
      <c r="M434" s="14"/>
      <c r="N434" s="14"/>
      <c r="O434" s="16">
        <v>1</v>
      </c>
      <c r="P434" s="78">
        <f t="shared" si="40"/>
        <v>0</v>
      </c>
      <c r="Q434" s="18">
        <v>0.1</v>
      </c>
      <c r="R434" s="17">
        <f t="shared" si="41"/>
        <v>0</v>
      </c>
    </row>
    <row r="435" spans="1:18" ht="33" customHeight="1" x14ac:dyDescent="0.25">
      <c r="A435" s="183">
        <v>432</v>
      </c>
      <c r="B435" s="15" t="s">
        <v>985</v>
      </c>
      <c r="C435" s="14"/>
      <c r="D435" s="14">
        <v>1</v>
      </c>
      <c r="E435" s="15" t="s">
        <v>986</v>
      </c>
      <c r="F435" s="15" t="s">
        <v>171</v>
      </c>
      <c r="G435" s="14">
        <v>0</v>
      </c>
      <c r="H435" s="14"/>
      <c r="I435" s="14"/>
      <c r="J435" s="19">
        <f t="shared" si="42"/>
        <v>0</v>
      </c>
      <c r="K435" s="15"/>
      <c r="L435" s="14"/>
      <c r="M435" s="14"/>
      <c r="N435" s="14"/>
      <c r="O435" s="16">
        <v>1</v>
      </c>
      <c r="P435" s="78">
        <f t="shared" si="40"/>
        <v>0</v>
      </c>
      <c r="Q435" s="18">
        <v>0.1</v>
      </c>
      <c r="R435" s="17">
        <f t="shared" si="41"/>
        <v>0</v>
      </c>
    </row>
    <row r="436" spans="1:18" ht="33" customHeight="1" x14ac:dyDescent="0.25">
      <c r="A436" s="183">
        <v>433</v>
      </c>
      <c r="B436" s="15" t="s">
        <v>987</v>
      </c>
      <c r="C436" s="14"/>
      <c r="D436" s="14">
        <v>1</v>
      </c>
      <c r="E436" s="15" t="s">
        <v>158</v>
      </c>
      <c r="F436" s="15" t="s">
        <v>171</v>
      </c>
      <c r="G436" s="14">
        <v>0</v>
      </c>
      <c r="H436" s="14"/>
      <c r="I436" s="14"/>
      <c r="J436" s="19">
        <f t="shared" si="42"/>
        <v>0</v>
      </c>
      <c r="K436" s="15"/>
      <c r="L436" s="14"/>
      <c r="M436" s="14"/>
      <c r="N436" s="14"/>
      <c r="O436" s="16">
        <v>1.1499999999999999</v>
      </c>
      <c r="P436" s="85">
        <f t="shared" si="40"/>
        <v>0</v>
      </c>
      <c r="Q436" s="18">
        <v>0.1</v>
      </c>
      <c r="R436" s="17">
        <f t="shared" si="41"/>
        <v>0</v>
      </c>
    </row>
    <row r="437" spans="1:18" ht="33" customHeight="1" x14ac:dyDescent="0.25">
      <c r="A437" s="183">
        <v>434</v>
      </c>
      <c r="B437" s="15" t="s">
        <v>988</v>
      </c>
      <c r="C437" s="14"/>
      <c r="D437" s="14">
        <v>1</v>
      </c>
      <c r="E437" s="15" t="s">
        <v>989</v>
      </c>
      <c r="F437" s="15" t="s">
        <v>171</v>
      </c>
      <c r="G437" s="14">
        <v>0</v>
      </c>
      <c r="H437" s="14"/>
      <c r="I437" s="14"/>
      <c r="J437" s="19">
        <f t="shared" si="42"/>
        <v>0</v>
      </c>
      <c r="K437" s="15"/>
      <c r="L437" s="14"/>
      <c r="M437" s="14"/>
      <c r="N437" s="14"/>
      <c r="O437" s="16">
        <v>1</v>
      </c>
      <c r="P437" s="85">
        <f t="shared" si="40"/>
        <v>0</v>
      </c>
      <c r="Q437" s="18">
        <v>0.1</v>
      </c>
      <c r="R437" s="17">
        <f t="shared" si="41"/>
        <v>0</v>
      </c>
    </row>
    <row r="438" spans="1:18" ht="33" customHeight="1" x14ac:dyDescent="0.25">
      <c r="A438" s="183">
        <v>435</v>
      </c>
      <c r="B438" s="15" t="s">
        <v>990</v>
      </c>
      <c r="C438" s="14"/>
      <c r="D438" s="14">
        <v>1</v>
      </c>
      <c r="E438" s="15" t="s">
        <v>554</v>
      </c>
      <c r="F438" s="15" t="s">
        <v>171</v>
      </c>
      <c r="G438" s="14">
        <v>0</v>
      </c>
      <c r="H438" s="14"/>
      <c r="I438" s="14"/>
      <c r="J438" s="19">
        <f t="shared" si="42"/>
        <v>0</v>
      </c>
      <c r="K438" s="15"/>
      <c r="L438" s="14"/>
      <c r="M438" s="14"/>
      <c r="N438" s="14"/>
      <c r="O438" s="16">
        <v>1</v>
      </c>
      <c r="P438" s="85">
        <f t="shared" si="40"/>
        <v>0</v>
      </c>
      <c r="Q438" s="18">
        <v>0.1</v>
      </c>
      <c r="R438" s="17">
        <f t="shared" si="41"/>
        <v>0</v>
      </c>
    </row>
    <row r="439" spans="1:18" ht="33" customHeight="1" x14ac:dyDescent="0.25">
      <c r="A439" s="183">
        <v>436</v>
      </c>
      <c r="B439" s="15" t="s">
        <v>991</v>
      </c>
      <c r="C439" s="14"/>
      <c r="D439" s="14">
        <v>1</v>
      </c>
      <c r="E439" s="15" t="s">
        <v>554</v>
      </c>
      <c r="F439" s="15" t="s">
        <v>171</v>
      </c>
      <c r="G439" s="14">
        <v>0</v>
      </c>
      <c r="H439" s="14"/>
      <c r="I439" s="14"/>
      <c r="J439" s="19">
        <f t="shared" si="42"/>
        <v>0</v>
      </c>
      <c r="K439" s="15"/>
      <c r="L439" s="14"/>
      <c r="M439" s="14"/>
      <c r="N439" s="14"/>
      <c r="O439" s="16">
        <v>1</v>
      </c>
      <c r="P439" s="85">
        <f t="shared" si="40"/>
        <v>0</v>
      </c>
      <c r="Q439" s="18">
        <v>0.1</v>
      </c>
      <c r="R439" s="17">
        <f t="shared" si="41"/>
        <v>0</v>
      </c>
    </row>
    <row r="440" spans="1:18" ht="33" customHeight="1" x14ac:dyDescent="0.25">
      <c r="A440" s="183">
        <v>437</v>
      </c>
      <c r="B440" s="15" t="s">
        <v>992</v>
      </c>
      <c r="C440" s="14"/>
      <c r="D440" s="14">
        <v>1</v>
      </c>
      <c r="E440" s="15" t="s">
        <v>554</v>
      </c>
      <c r="F440" s="15" t="s">
        <v>171</v>
      </c>
      <c r="G440" s="14">
        <v>0</v>
      </c>
      <c r="H440" s="14"/>
      <c r="I440" s="14"/>
      <c r="J440" s="19">
        <f t="shared" si="42"/>
        <v>0</v>
      </c>
      <c r="K440" s="15"/>
      <c r="L440" s="14"/>
      <c r="M440" s="14"/>
      <c r="N440" s="14"/>
      <c r="O440" s="16">
        <v>1</v>
      </c>
      <c r="P440" s="85">
        <f t="shared" si="40"/>
        <v>0</v>
      </c>
      <c r="Q440" s="18">
        <v>0.1</v>
      </c>
      <c r="R440" s="17">
        <f t="shared" si="41"/>
        <v>0</v>
      </c>
    </row>
    <row r="441" spans="1:18" ht="33" customHeight="1" x14ac:dyDescent="0.25">
      <c r="A441" s="183">
        <v>438</v>
      </c>
      <c r="B441" s="15" t="s">
        <v>993</v>
      </c>
      <c r="C441" s="14"/>
      <c r="D441" s="14">
        <v>1</v>
      </c>
      <c r="E441" s="15" t="s">
        <v>462</v>
      </c>
      <c r="F441" s="15" t="s">
        <v>171</v>
      </c>
      <c r="G441" s="14">
        <v>0</v>
      </c>
      <c r="H441" s="14"/>
      <c r="I441" s="14"/>
      <c r="J441" s="19">
        <f t="shared" si="42"/>
        <v>0</v>
      </c>
      <c r="K441" s="15"/>
      <c r="L441" s="14"/>
      <c r="M441" s="14"/>
      <c r="N441" s="14"/>
      <c r="O441" s="16">
        <v>1</v>
      </c>
      <c r="P441" s="85">
        <f t="shared" si="40"/>
        <v>0</v>
      </c>
      <c r="Q441" s="18">
        <v>0.1</v>
      </c>
      <c r="R441" s="17">
        <f t="shared" si="41"/>
        <v>0</v>
      </c>
    </row>
    <row r="442" spans="1:18" ht="33" customHeight="1" x14ac:dyDescent="0.25">
      <c r="A442" s="183">
        <v>439</v>
      </c>
      <c r="B442" s="15" t="s">
        <v>994</v>
      </c>
      <c r="C442" s="14"/>
      <c r="D442" s="14">
        <v>1</v>
      </c>
      <c r="E442" s="15" t="s">
        <v>462</v>
      </c>
      <c r="F442" s="15" t="s">
        <v>171</v>
      </c>
      <c r="G442" s="14">
        <v>0</v>
      </c>
      <c r="H442" s="14"/>
      <c r="I442" s="14"/>
      <c r="J442" s="19">
        <f t="shared" si="42"/>
        <v>0</v>
      </c>
      <c r="K442" s="15"/>
      <c r="L442" s="14"/>
      <c r="M442" s="14"/>
      <c r="N442" s="14"/>
      <c r="O442" s="16">
        <v>1</v>
      </c>
      <c r="P442" s="85">
        <f t="shared" si="40"/>
        <v>0</v>
      </c>
      <c r="Q442" s="18">
        <v>0.1</v>
      </c>
      <c r="R442" s="17">
        <f t="shared" si="41"/>
        <v>0</v>
      </c>
    </row>
    <row r="443" spans="1:18" ht="33" customHeight="1" x14ac:dyDescent="0.25">
      <c r="A443" s="183">
        <v>440</v>
      </c>
      <c r="B443" s="15" t="s">
        <v>995</v>
      </c>
      <c r="C443" s="14"/>
      <c r="D443" s="14">
        <v>1</v>
      </c>
      <c r="E443" s="15" t="s">
        <v>996</v>
      </c>
      <c r="F443" s="15" t="s">
        <v>171</v>
      </c>
      <c r="G443" s="14">
        <v>0</v>
      </c>
      <c r="H443" s="14"/>
      <c r="I443" s="14"/>
      <c r="J443" s="19">
        <f t="shared" si="42"/>
        <v>0</v>
      </c>
      <c r="K443" s="15" t="s">
        <v>997</v>
      </c>
      <c r="L443" s="14"/>
      <c r="M443" s="14"/>
      <c r="N443" s="14"/>
      <c r="O443" s="16">
        <v>1</v>
      </c>
      <c r="P443" s="85">
        <f t="shared" si="40"/>
        <v>0</v>
      </c>
      <c r="Q443" s="18">
        <v>0.1</v>
      </c>
      <c r="R443" s="17">
        <f t="shared" si="41"/>
        <v>0</v>
      </c>
    </row>
    <row r="444" spans="1:18" ht="33" customHeight="1" x14ac:dyDescent="0.25">
      <c r="A444" s="183">
        <v>441</v>
      </c>
      <c r="B444" s="15" t="s">
        <v>998</v>
      </c>
      <c r="C444" s="14"/>
      <c r="D444" s="14">
        <v>1</v>
      </c>
      <c r="E444" s="15" t="s">
        <v>999</v>
      </c>
      <c r="F444" s="15" t="s">
        <v>171</v>
      </c>
      <c r="G444" s="14">
        <v>0</v>
      </c>
      <c r="H444" s="14"/>
      <c r="I444" s="14"/>
      <c r="J444" s="19">
        <f t="shared" si="42"/>
        <v>0</v>
      </c>
      <c r="K444" s="15"/>
      <c r="L444" s="14"/>
      <c r="M444" s="14"/>
      <c r="N444" s="14"/>
      <c r="O444" s="16">
        <v>1</v>
      </c>
      <c r="P444" s="85">
        <f t="shared" si="40"/>
        <v>0</v>
      </c>
      <c r="Q444" s="18">
        <v>0.1</v>
      </c>
      <c r="R444" s="17">
        <f t="shared" si="41"/>
        <v>0</v>
      </c>
    </row>
    <row r="445" spans="1:18" ht="33" customHeight="1" x14ac:dyDescent="0.25">
      <c r="A445" s="183">
        <v>442</v>
      </c>
      <c r="B445" s="15" t="s">
        <v>1000</v>
      </c>
      <c r="C445" s="14"/>
      <c r="D445" s="14">
        <v>1</v>
      </c>
      <c r="E445" s="15" t="s">
        <v>1001</v>
      </c>
      <c r="F445" s="15" t="s">
        <v>171</v>
      </c>
      <c r="G445" s="14">
        <v>0</v>
      </c>
      <c r="H445" s="14"/>
      <c r="I445" s="14"/>
      <c r="J445" s="19">
        <f t="shared" si="42"/>
        <v>0</v>
      </c>
      <c r="K445" s="15"/>
      <c r="L445" s="14"/>
      <c r="M445" s="14"/>
      <c r="N445" s="14"/>
      <c r="O445" s="16">
        <v>1</v>
      </c>
      <c r="P445" s="85">
        <f t="shared" si="40"/>
        <v>0</v>
      </c>
      <c r="Q445" s="18">
        <v>0.1</v>
      </c>
      <c r="R445" s="17">
        <f t="shared" si="41"/>
        <v>0</v>
      </c>
    </row>
    <row r="446" spans="1:18" ht="33" customHeight="1" x14ac:dyDescent="0.25">
      <c r="A446" s="183">
        <v>443</v>
      </c>
      <c r="B446" s="15" t="s">
        <v>1002</v>
      </c>
      <c r="C446" s="14"/>
      <c r="D446" s="14">
        <v>1</v>
      </c>
      <c r="E446" s="15" t="s">
        <v>961</v>
      </c>
      <c r="F446" s="15" t="s">
        <v>171</v>
      </c>
      <c r="G446" s="14">
        <v>0</v>
      </c>
      <c r="H446" s="14"/>
      <c r="I446" s="14"/>
      <c r="J446" s="19">
        <f t="shared" si="42"/>
        <v>0</v>
      </c>
      <c r="K446" s="15"/>
      <c r="L446" s="14"/>
      <c r="M446" s="14"/>
      <c r="N446" s="14"/>
      <c r="O446" s="16">
        <v>1</v>
      </c>
      <c r="P446" s="85">
        <f t="shared" si="40"/>
        <v>0</v>
      </c>
      <c r="Q446" s="18">
        <v>0.1</v>
      </c>
      <c r="R446" s="17">
        <f t="shared" si="41"/>
        <v>0</v>
      </c>
    </row>
    <row r="447" spans="1:18" ht="33" customHeight="1" x14ac:dyDescent="0.25">
      <c r="A447" s="183">
        <v>444</v>
      </c>
      <c r="B447" s="15" t="s">
        <v>1003</v>
      </c>
      <c r="C447" s="14"/>
      <c r="D447" s="14">
        <v>1</v>
      </c>
      <c r="E447" s="15" t="s">
        <v>1004</v>
      </c>
      <c r="F447" s="15" t="s">
        <v>171</v>
      </c>
      <c r="G447" s="14">
        <v>0</v>
      </c>
      <c r="H447" s="14"/>
      <c r="I447" s="14"/>
      <c r="J447" s="19">
        <f t="shared" si="42"/>
        <v>0</v>
      </c>
      <c r="K447" s="15"/>
      <c r="L447" s="14"/>
      <c r="M447" s="14"/>
      <c r="N447" s="14"/>
      <c r="O447" s="14"/>
      <c r="P447" s="85">
        <f t="shared" si="40"/>
        <v>0</v>
      </c>
      <c r="Q447" s="18">
        <v>0.1</v>
      </c>
      <c r="R447" s="17">
        <f t="shared" si="41"/>
        <v>0</v>
      </c>
    </row>
    <row r="448" spans="1:18" ht="33" customHeight="1" x14ac:dyDescent="0.25">
      <c r="A448" s="183">
        <v>445</v>
      </c>
      <c r="B448" s="15" t="s">
        <v>1005</v>
      </c>
      <c r="C448" s="14"/>
      <c r="D448" s="14">
        <v>2</v>
      </c>
      <c r="E448" s="15" t="s">
        <v>1006</v>
      </c>
      <c r="F448" s="15" t="s">
        <v>171</v>
      </c>
      <c r="G448" s="14">
        <v>0</v>
      </c>
      <c r="H448" s="14"/>
      <c r="I448" s="14"/>
      <c r="J448" s="19">
        <f t="shared" si="42"/>
        <v>0</v>
      </c>
      <c r="K448" s="15"/>
      <c r="L448" s="14"/>
      <c r="M448" s="14"/>
      <c r="N448" s="14"/>
      <c r="O448" s="16">
        <v>1.1499999999999999</v>
      </c>
      <c r="P448" s="78">
        <f t="shared" si="40"/>
        <v>0</v>
      </c>
      <c r="Q448" s="18">
        <v>0.1</v>
      </c>
      <c r="R448" s="17">
        <f t="shared" si="41"/>
        <v>0</v>
      </c>
    </row>
    <row r="449" spans="1:18" ht="33" customHeight="1" x14ac:dyDescent="0.25">
      <c r="A449" s="183">
        <v>446</v>
      </c>
      <c r="B449" s="15" t="s">
        <v>1007</v>
      </c>
      <c r="C449" s="15" t="s">
        <v>126</v>
      </c>
      <c r="D449" s="15">
        <v>3</v>
      </c>
      <c r="E449" s="15" t="s">
        <v>158</v>
      </c>
      <c r="F449" s="15" t="s">
        <v>171</v>
      </c>
      <c r="G449" s="14">
        <v>0</v>
      </c>
      <c r="H449" s="14">
        <v>0</v>
      </c>
      <c r="I449" s="14">
        <v>0</v>
      </c>
      <c r="J449" s="19">
        <f t="shared" si="42"/>
        <v>0</v>
      </c>
      <c r="K449" s="15"/>
      <c r="L449" s="16"/>
      <c r="M449" s="16"/>
      <c r="N449" s="16"/>
      <c r="O449" s="16">
        <v>1.3</v>
      </c>
      <c r="P449" s="21">
        <f t="shared" ref="P449:P480" si="43">(((G449*L449*2)+(H449*M449)+(I449*N449))*O449)*100</f>
        <v>0</v>
      </c>
      <c r="Q449" s="18">
        <v>0.1</v>
      </c>
      <c r="R449" s="17">
        <f t="shared" si="41"/>
        <v>0</v>
      </c>
    </row>
    <row r="450" spans="1:18" ht="33" customHeight="1" x14ac:dyDescent="0.25">
      <c r="A450" s="183">
        <v>447</v>
      </c>
      <c r="B450" s="15" t="s">
        <v>1008</v>
      </c>
      <c r="C450" s="14"/>
      <c r="D450" s="14">
        <v>3</v>
      </c>
      <c r="E450" s="15" t="s">
        <v>158</v>
      </c>
      <c r="F450" s="15" t="s">
        <v>171</v>
      </c>
      <c r="G450" s="14">
        <v>0</v>
      </c>
      <c r="H450" s="14"/>
      <c r="I450" s="14"/>
      <c r="J450" s="19">
        <f>G450*2+H450+I450</f>
        <v>0</v>
      </c>
      <c r="K450" s="15"/>
      <c r="L450" s="14"/>
      <c r="M450" s="14"/>
      <c r="N450" s="14"/>
      <c r="O450" s="16">
        <v>1</v>
      </c>
      <c r="P450" s="78">
        <f t="shared" si="43"/>
        <v>0</v>
      </c>
      <c r="Q450" s="18">
        <v>0.1</v>
      </c>
      <c r="R450" s="17">
        <f t="shared" si="41"/>
        <v>0</v>
      </c>
    </row>
    <row r="451" spans="1:18" ht="33" customHeight="1" x14ac:dyDescent="0.25">
      <c r="A451" s="183">
        <v>448</v>
      </c>
      <c r="B451" s="15" t="s">
        <v>1009</v>
      </c>
      <c r="C451" s="14"/>
      <c r="D451" s="14">
        <v>3</v>
      </c>
      <c r="E451" s="15" t="s">
        <v>300</v>
      </c>
      <c r="F451" s="15" t="s">
        <v>171</v>
      </c>
      <c r="G451" s="14">
        <v>0</v>
      </c>
      <c r="H451" s="14"/>
      <c r="I451" s="14"/>
      <c r="J451" s="19">
        <f t="shared" ref="J451:J482" si="44">(G451*2)+H451+I451</f>
        <v>0</v>
      </c>
      <c r="K451" s="15"/>
      <c r="L451" s="14"/>
      <c r="M451" s="14"/>
      <c r="N451" s="14"/>
      <c r="O451" s="16">
        <v>1</v>
      </c>
      <c r="P451" s="78">
        <f t="shared" si="43"/>
        <v>0</v>
      </c>
      <c r="Q451" s="18">
        <v>0.1</v>
      </c>
      <c r="R451" s="17">
        <f t="shared" si="41"/>
        <v>0</v>
      </c>
    </row>
    <row r="452" spans="1:18" ht="33" customHeight="1" x14ac:dyDescent="0.25">
      <c r="A452" s="183">
        <v>449</v>
      </c>
      <c r="B452" s="15" t="s">
        <v>1010</v>
      </c>
      <c r="C452" s="14"/>
      <c r="D452" s="14">
        <v>3</v>
      </c>
      <c r="E452" s="15" t="s">
        <v>158</v>
      </c>
      <c r="F452" s="15" t="s">
        <v>171</v>
      </c>
      <c r="G452" s="14">
        <v>0</v>
      </c>
      <c r="H452" s="14"/>
      <c r="I452" s="14"/>
      <c r="J452" s="19">
        <f t="shared" si="44"/>
        <v>0</v>
      </c>
      <c r="K452" s="15"/>
      <c r="L452" s="14"/>
      <c r="M452" s="14"/>
      <c r="N452" s="14"/>
      <c r="O452" s="16">
        <v>1</v>
      </c>
      <c r="P452" s="78">
        <f t="shared" si="43"/>
        <v>0</v>
      </c>
      <c r="Q452" s="18">
        <v>0.1</v>
      </c>
      <c r="R452" s="17">
        <f t="shared" si="41"/>
        <v>0</v>
      </c>
    </row>
    <row r="453" spans="1:18" ht="33" customHeight="1" x14ac:dyDescent="0.25">
      <c r="A453" s="183">
        <v>450</v>
      </c>
      <c r="B453" s="15" t="s">
        <v>1011</v>
      </c>
      <c r="C453" s="14"/>
      <c r="D453" s="14">
        <v>3</v>
      </c>
      <c r="E453" s="15" t="s">
        <v>158</v>
      </c>
      <c r="F453" s="15" t="s">
        <v>171</v>
      </c>
      <c r="G453" s="14">
        <v>0</v>
      </c>
      <c r="H453" s="14"/>
      <c r="I453" s="14"/>
      <c r="J453" s="19">
        <f t="shared" si="44"/>
        <v>0</v>
      </c>
      <c r="K453" s="15"/>
      <c r="L453" s="14"/>
      <c r="M453" s="14"/>
      <c r="N453" s="14"/>
      <c r="O453" s="16">
        <v>1</v>
      </c>
      <c r="P453" s="78">
        <f t="shared" si="43"/>
        <v>0</v>
      </c>
      <c r="Q453" s="18">
        <v>0.1</v>
      </c>
      <c r="R453" s="17">
        <f t="shared" si="41"/>
        <v>0</v>
      </c>
    </row>
    <row r="454" spans="1:18" ht="33" customHeight="1" x14ac:dyDescent="0.25">
      <c r="A454" s="183">
        <v>451</v>
      </c>
      <c r="B454" s="15" t="s">
        <v>1012</v>
      </c>
      <c r="C454" s="14"/>
      <c r="D454" s="14">
        <v>3</v>
      </c>
      <c r="E454" s="15" t="s">
        <v>158</v>
      </c>
      <c r="F454" s="15" t="s">
        <v>171</v>
      </c>
      <c r="G454" s="14">
        <v>0</v>
      </c>
      <c r="H454" s="14"/>
      <c r="I454" s="14"/>
      <c r="J454" s="19">
        <f t="shared" si="44"/>
        <v>0</v>
      </c>
      <c r="K454" s="15" t="s">
        <v>1013</v>
      </c>
      <c r="L454" s="14"/>
      <c r="M454" s="14"/>
      <c r="N454" s="14"/>
      <c r="O454" s="16">
        <v>1</v>
      </c>
      <c r="P454" s="78">
        <f t="shared" si="43"/>
        <v>0</v>
      </c>
      <c r="Q454" s="18">
        <v>0.1</v>
      </c>
      <c r="R454" s="17">
        <f t="shared" ref="R454:R485" si="45">(P454/Q454)*1000</f>
        <v>0</v>
      </c>
    </row>
    <row r="455" spans="1:18" ht="33" customHeight="1" x14ac:dyDescent="0.25">
      <c r="A455" s="183">
        <v>452</v>
      </c>
      <c r="B455" s="15" t="s">
        <v>1014</v>
      </c>
      <c r="C455" s="14"/>
      <c r="D455" s="14">
        <v>3</v>
      </c>
      <c r="E455" s="15" t="s">
        <v>1015</v>
      </c>
      <c r="F455" s="15" t="s">
        <v>171</v>
      </c>
      <c r="G455" s="14">
        <v>0</v>
      </c>
      <c r="H455" s="14"/>
      <c r="I455" s="14"/>
      <c r="J455" s="19">
        <f t="shared" si="44"/>
        <v>0</v>
      </c>
      <c r="K455" s="15"/>
      <c r="L455" s="14"/>
      <c r="M455" s="14"/>
      <c r="N455" s="14"/>
      <c r="O455" s="16">
        <v>1</v>
      </c>
      <c r="P455" s="85">
        <f t="shared" si="43"/>
        <v>0</v>
      </c>
      <c r="Q455" s="18">
        <v>0.1</v>
      </c>
      <c r="R455" s="17">
        <f t="shared" si="45"/>
        <v>0</v>
      </c>
    </row>
    <row r="456" spans="1:18" ht="33" customHeight="1" x14ac:dyDescent="0.25">
      <c r="A456" s="183">
        <v>453</v>
      </c>
      <c r="B456" s="15" t="s">
        <v>1016</v>
      </c>
      <c r="C456" s="14" t="s">
        <v>126</v>
      </c>
      <c r="D456" s="14">
        <v>3</v>
      </c>
      <c r="E456" s="15" t="s">
        <v>1017</v>
      </c>
      <c r="F456" s="15" t="s">
        <v>171</v>
      </c>
      <c r="G456" s="14">
        <v>0</v>
      </c>
      <c r="H456" s="14"/>
      <c r="I456" s="14"/>
      <c r="J456" s="19">
        <f t="shared" si="44"/>
        <v>0</v>
      </c>
      <c r="K456" s="15"/>
      <c r="L456" s="14"/>
      <c r="M456" s="14"/>
      <c r="N456" s="14"/>
      <c r="O456" s="14"/>
      <c r="P456" s="85">
        <f t="shared" si="43"/>
        <v>0</v>
      </c>
      <c r="Q456" s="18">
        <v>0.1</v>
      </c>
      <c r="R456" s="17">
        <f t="shared" si="45"/>
        <v>0</v>
      </c>
    </row>
    <row r="457" spans="1:18" ht="33" customHeight="1" x14ac:dyDescent="0.25">
      <c r="A457" s="183">
        <v>454</v>
      </c>
      <c r="B457" s="15" t="s">
        <v>1018</v>
      </c>
      <c r="C457" s="14"/>
      <c r="D457" s="14">
        <v>4</v>
      </c>
      <c r="E457" s="15" t="s">
        <v>1019</v>
      </c>
      <c r="F457" s="15" t="s">
        <v>171</v>
      </c>
      <c r="G457" s="14">
        <v>0</v>
      </c>
      <c r="H457" s="14"/>
      <c r="I457" s="14"/>
      <c r="J457" s="19">
        <f t="shared" si="44"/>
        <v>0</v>
      </c>
      <c r="K457" s="15"/>
      <c r="L457" s="14"/>
      <c r="M457" s="14"/>
      <c r="N457" s="14"/>
      <c r="O457" s="16">
        <v>1.3</v>
      </c>
      <c r="P457" s="85">
        <f t="shared" si="43"/>
        <v>0</v>
      </c>
      <c r="Q457" s="18">
        <v>0.1</v>
      </c>
      <c r="R457" s="17">
        <f t="shared" si="45"/>
        <v>0</v>
      </c>
    </row>
    <row r="458" spans="1:18" ht="33" customHeight="1" x14ac:dyDescent="0.25">
      <c r="A458" s="183">
        <v>455</v>
      </c>
      <c r="B458" s="15" t="s">
        <v>1020</v>
      </c>
      <c r="C458" s="14"/>
      <c r="D458" s="14">
        <v>5</v>
      </c>
      <c r="E458" s="15" t="s">
        <v>359</v>
      </c>
      <c r="F458" s="15" t="s">
        <v>171</v>
      </c>
      <c r="G458" s="14">
        <v>0</v>
      </c>
      <c r="H458" s="14"/>
      <c r="I458" s="14"/>
      <c r="J458" s="19">
        <f t="shared" si="44"/>
        <v>0</v>
      </c>
      <c r="K458" s="15"/>
      <c r="L458" s="14"/>
      <c r="M458" s="14"/>
      <c r="N458" s="14"/>
      <c r="O458" s="16">
        <v>1</v>
      </c>
      <c r="P458" s="78">
        <f t="shared" si="43"/>
        <v>0</v>
      </c>
      <c r="Q458" s="18">
        <v>0.1</v>
      </c>
      <c r="R458" s="17">
        <f t="shared" si="45"/>
        <v>0</v>
      </c>
    </row>
    <row r="459" spans="1:18" ht="33" customHeight="1" x14ac:dyDescent="0.25">
      <c r="A459" s="183">
        <v>456</v>
      </c>
      <c r="B459" s="192" t="s">
        <v>1021</v>
      </c>
      <c r="C459" s="193"/>
      <c r="D459" s="193">
        <v>5</v>
      </c>
      <c r="E459" s="192" t="s">
        <v>775</v>
      </c>
      <c r="F459" s="192" t="s">
        <v>171</v>
      </c>
      <c r="G459" s="193">
        <v>0</v>
      </c>
      <c r="H459" s="193"/>
      <c r="I459" s="193"/>
      <c r="J459" s="194">
        <f t="shared" si="44"/>
        <v>0</v>
      </c>
      <c r="K459" s="192"/>
      <c r="L459" s="193"/>
      <c r="M459" s="193"/>
      <c r="N459" s="193"/>
      <c r="O459" s="181">
        <v>1</v>
      </c>
      <c r="P459" s="195">
        <f t="shared" si="43"/>
        <v>0</v>
      </c>
      <c r="Q459" s="176">
        <v>0.1</v>
      </c>
      <c r="R459" s="196">
        <f t="shared" si="45"/>
        <v>0</v>
      </c>
    </row>
    <row r="460" spans="1:18" ht="33" customHeight="1" x14ac:dyDescent="0.25">
      <c r="A460" s="183">
        <v>457</v>
      </c>
      <c r="B460" s="98" t="s">
        <v>1022</v>
      </c>
      <c r="C460" s="80"/>
      <c r="D460" s="80">
        <v>5</v>
      </c>
      <c r="E460" s="98" t="s">
        <v>775</v>
      </c>
      <c r="F460" s="98" t="s">
        <v>171</v>
      </c>
      <c r="G460" s="80">
        <v>0</v>
      </c>
      <c r="H460" s="80"/>
      <c r="I460" s="80"/>
      <c r="J460" s="93">
        <f t="shared" si="44"/>
        <v>0</v>
      </c>
      <c r="K460" s="98"/>
      <c r="L460" s="80"/>
      <c r="M460" s="80"/>
      <c r="N460" s="80"/>
      <c r="O460" s="99">
        <v>1</v>
      </c>
      <c r="P460" s="103">
        <f t="shared" si="43"/>
        <v>0</v>
      </c>
      <c r="Q460" s="100">
        <v>0.1</v>
      </c>
      <c r="R460" s="101">
        <f t="shared" si="45"/>
        <v>0</v>
      </c>
    </row>
    <row r="461" spans="1:18" ht="33" customHeight="1" x14ac:dyDescent="0.25">
      <c r="A461" s="183">
        <v>458</v>
      </c>
      <c r="B461" s="197" t="s">
        <v>1023</v>
      </c>
      <c r="C461" s="198"/>
      <c r="D461" s="198">
        <v>5</v>
      </c>
      <c r="E461" s="197" t="s">
        <v>451</v>
      </c>
      <c r="F461" s="197" t="s">
        <v>171</v>
      </c>
      <c r="G461" s="198">
        <v>0</v>
      </c>
      <c r="H461" s="198"/>
      <c r="I461" s="198"/>
      <c r="J461" s="199">
        <f t="shared" si="44"/>
        <v>0</v>
      </c>
      <c r="K461" s="197"/>
      <c r="L461" s="198"/>
      <c r="M461" s="198"/>
      <c r="N461" s="198"/>
      <c r="O461" s="178">
        <v>1</v>
      </c>
      <c r="P461" s="200">
        <f t="shared" si="43"/>
        <v>0</v>
      </c>
      <c r="Q461" s="177">
        <v>0.1</v>
      </c>
      <c r="R461" s="201">
        <f t="shared" si="45"/>
        <v>0</v>
      </c>
    </row>
    <row r="462" spans="1:18" ht="33" customHeight="1" x14ac:dyDescent="0.25">
      <c r="A462" s="183">
        <v>459</v>
      </c>
      <c r="B462" s="15" t="s">
        <v>1024</v>
      </c>
      <c r="C462" s="14"/>
      <c r="D462" s="14">
        <v>5</v>
      </c>
      <c r="E462" s="15" t="s">
        <v>342</v>
      </c>
      <c r="F462" s="15" t="s">
        <v>171</v>
      </c>
      <c r="G462" s="14">
        <v>0</v>
      </c>
      <c r="H462" s="14"/>
      <c r="I462" s="14"/>
      <c r="J462" s="19">
        <f t="shared" si="44"/>
        <v>0</v>
      </c>
      <c r="K462" s="15"/>
      <c r="L462" s="14"/>
      <c r="M462" s="14"/>
      <c r="N462" s="14"/>
      <c r="O462" s="16">
        <v>1</v>
      </c>
      <c r="P462" s="85">
        <f t="shared" si="43"/>
        <v>0</v>
      </c>
      <c r="Q462" s="18">
        <v>0.1</v>
      </c>
      <c r="R462" s="17">
        <f t="shared" si="45"/>
        <v>0</v>
      </c>
    </row>
    <row r="463" spans="1:18" ht="33" customHeight="1" x14ac:dyDescent="0.25">
      <c r="A463" s="183">
        <v>460</v>
      </c>
      <c r="B463" s="15" t="s">
        <v>1025</v>
      </c>
      <c r="C463" s="14"/>
      <c r="D463" s="14">
        <v>5</v>
      </c>
      <c r="E463" s="184" t="s">
        <v>1026</v>
      </c>
      <c r="F463" s="15" t="s">
        <v>171</v>
      </c>
      <c r="G463" s="14">
        <v>0</v>
      </c>
      <c r="H463" s="14"/>
      <c r="I463" s="14"/>
      <c r="J463" s="19">
        <f t="shared" si="44"/>
        <v>0</v>
      </c>
      <c r="K463" s="15"/>
      <c r="L463" s="14"/>
      <c r="M463" s="14"/>
      <c r="N463" s="14"/>
      <c r="O463" s="14"/>
      <c r="P463" s="85">
        <f t="shared" si="43"/>
        <v>0</v>
      </c>
      <c r="Q463" s="18">
        <v>0.1</v>
      </c>
      <c r="R463" s="17">
        <f t="shared" si="45"/>
        <v>0</v>
      </c>
    </row>
    <row r="464" spans="1:18" ht="33" customHeight="1" x14ac:dyDescent="0.25">
      <c r="A464" s="183">
        <v>461</v>
      </c>
      <c r="B464" s="15" t="s">
        <v>1027</v>
      </c>
      <c r="C464" s="14" t="s">
        <v>169</v>
      </c>
      <c r="D464" s="14">
        <v>5</v>
      </c>
      <c r="E464" s="15" t="s">
        <v>1028</v>
      </c>
      <c r="F464" s="15" t="s">
        <v>171</v>
      </c>
      <c r="G464" s="14">
        <v>0</v>
      </c>
      <c r="H464" s="14"/>
      <c r="I464" s="14"/>
      <c r="J464" s="19">
        <f t="shared" si="44"/>
        <v>0</v>
      </c>
      <c r="K464" s="15" t="s">
        <v>1029</v>
      </c>
      <c r="L464" s="14"/>
      <c r="M464" s="14"/>
      <c r="N464" s="14"/>
      <c r="O464" s="14"/>
      <c r="P464" s="85">
        <f t="shared" si="43"/>
        <v>0</v>
      </c>
      <c r="Q464" s="18">
        <v>0.1</v>
      </c>
      <c r="R464" s="17">
        <f t="shared" si="45"/>
        <v>0</v>
      </c>
    </row>
    <row r="465" spans="1:18" ht="33" customHeight="1" x14ac:dyDescent="0.25">
      <c r="A465" s="183">
        <v>462</v>
      </c>
      <c r="B465" s="15" t="s">
        <v>1030</v>
      </c>
      <c r="C465" s="14"/>
      <c r="D465" s="14">
        <v>5</v>
      </c>
      <c r="E465" s="15" t="s">
        <v>1031</v>
      </c>
      <c r="F465" s="15" t="s">
        <v>171</v>
      </c>
      <c r="G465" s="14">
        <v>0</v>
      </c>
      <c r="H465" s="14"/>
      <c r="I465" s="14"/>
      <c r="J465" s="19">
        <f t="shared" si="44"/>
        <v>0</v>
      </c>
      <c r="K465" s="15"/>
      <c r="L465" s="14"/>
      <c r="M465" s="14"/>
      <c r="N465" s="14"/>
      <c r="O465" s="14"/>
      <c r="P465" s="85">
        <f t="shared" si="43"/>
        <v>0</v>
      </c>
      <c r="Q465" s="18">
        <v>0.1</v>
      </c>
      <c r="R465" s="17">
        <f t="shared" si="45"/>
        <v>0</v>
      </c>
    </row>
    <row r="466" spans="1:18" ht="33" customHeight="1" x14ac:dyDescent="0.25">
      <c r="A466" s="183">
        <v>463</v>
      </c>
      <c r="B466" s="15" t="s">
        <v>1032</v>
      </c>
      <c r="C466" s="14" t="s">
        <v>169</v>
      </c>
      <c r="D466" s="14">
        <v>5</v>
      </c>
      <c r="E466" s="15" t="s">
        <v>1033</v>
      </c>
      <c r="F466" s="15" t="s">
        <v>171</v>
      </c>
      <c r="G466" s="14">
        <v>0</v>
      </c>
      <c r="H466" s="14"/>
      <c r="I466" s="14"/>
      <c r="J466" s="19">
        <f t="shared" si="44"/>
        <v>0</v>
      </c>
      <c r="K466" s="15"/>
      <c r="L466" s="14"/>
      <c r="M466" s="14"/>
      <c r="N466" s="14"/>
      <c r="O466" s="14"/>
      <c r="P466" s="85">
        <f t="shared" si="43"/>
        <v>0</v>
      </c>
      <c r="Q466" s="18">
        <v>0.1</v>
      </c>
      <c r="R466" s="17">
        <f t="shared" si="45"/>
        <v>0</v>
      </c>
    </row>
    <row r="467" spans="1:18" ht="33" customHeight="1" x14ac:dyDescent="0.25">
      <c r="A467" s="183">
        <v>464</v>
      </c>
      <c r="B467" s="15" t="s">
        <v>1034</v>
      </c>
      <c r="C467" s="14"/>
      <c r="D467" s="14">
        <v>5</v>
      </c>
      <c r="E467" s="15" t="s">
        <v>1035</v>
      </c>
      <c r="F467" s="15" t="s">
        <v>171</v>
      </c>
      <c r="G467" s="14">
        <v>0</v>
      </c>
      <c r="H467" s="14"/>
      <c r="I467" s="14"/>
      <c r="J467" s="19">
        <f t="shared" si="44"/>
        <v>0</v>
      </c>
      <c r="K467" s="15" t="s">
        <v>150</v>
      </c>
      <c r="L467" s="14"/>
      <c r="M467" s="14"/>
      <c r="N467" s="14"/>
      <c r="O467" s="14"/>
      <c r="P467" s="85">
        <f t="shared" si="43"/>
        <v>0</v>
      </c>
      <c r="Q467" s="18">
        <v>12000</v>
      </c>
      <c r="R467" s="17">
        <f t="shared" si="45"/>
        <v>0</v>
      </c>
    </row>
    <row r="468" spans="1:18" ht="33" customHeight="1" x14ac:dyDescent="0.25">
      <c r="A468" s="183">
        <v>465</v>
      </c>
      <c r="B468" s="15" t="s">
        <v>1036</v>
      </c>
      <c r="C468" s="14"/>
      <c r="D468" s="14">
        <v>6</v>
      </c>
      <c r="E468" s="15" t="s">
        <v>1037</v>
      </c>
      <c r="F468" s="15" t="s">
        <v>171</v>
      </c>
      <c r="G468" s="14">
        <v>0</v>
      </c>
      <c r="H468" s="14"/>
      <c r="I468" s="14"/>
      <c r="J468" s="19">
        <f t="shared" si="44"/>
        <v>0</v>
      </c>
      <c r="K468" s="15"/>
      <c r="L468" s="14"/>
      <c r="M468" s="14"/>
      <c r="N468" s="14"/>
      <c r="O468" s="16">
        <v>1.1499999999999999</v>
      </c>
      <c r="P468" s="78">
        <f t="shared" si="43"/>
        <v>0</v>
      </c>
      <c r="Q468" s="18">
        <v>0.1</v>
      </c>
      <c r="R468" s="17">
        <f t="shared" si="45"/>
        <v>0</v>
      </c>
    </row>
    <row r="469" spans="1:18" ht="33" customHeight="1" x14ac:dyDescent="0.25">
      <c r="A469" s="183">
        <v>466</v>
      </c>
      <c r="B469" s="15" t="s">
        <v>1038</v>
      </c>
      <c r="C469" s="14"/>
      <c r="D469" s="14">
        <v>6</v>
      </c>
      <c r="E469" s="15" t="s">
        <v>1039</v>
      </c>
      <c r="F469" s="15" t="s">
        <v>171</v>
      </c>
      <c r="G469" s="14">
        <v>0</v>
      </c>
      <c r="H469" s="14"/>
      <c r="I469" s="14"/>
      <c r="J469" s="19">
        <f t="shared" si="44"/>
        <v>0</v>
      </c>
      <c r="K469" s="15"/>
      <c r="L469" s="14"/>
      <c r="M469" s="14"/>
      <c r="N469" s="14"/>
      <c r="O469" s="16">
        <v>1</v>
      </c>
      <c r="P469" s="78">
        <f t="shared" si="43"/>
        <v>0</v>
      </c>
      <c r="Q469" s="18">
        <v>0.1</v>
      </c>
      <c r="R469" s="17">
        <f t="shared" si="45"/>
        <v>0</v>
      </c>
    </row>
    <row r="470" spans="1:18" ht="33" customHeight="1" x14ac:dyDescent="0.25">
      <c r="A470" s="183">
        <v>467</v>
      </c>
      <c r="B470" s="15" t="s">
        <v>1040</v>
      </c>
      <c r="C470" s="14"/>
      <c r="D470" s="14">
        <v>6</v>
      </c>
      <c r="E470" s="15" t="s">
        <v>1041</v>
      </c>
      <c r="F470" s="15" t="s">
        <v>171</v>
      </c>
      <c r="G470" s="14">
        <v>0</v>
      </c>
      <c r="H470" s="14"/>
      <c r="I470" s="14"/>
      <c r="J470" s="19">
        <f t="shared" si="44"/>
        <v>0</v>
      </c>
      <c r="K470" s="15"/>
      <c r="L470" s="14"/>
      <c r="M470" s="14"/>
      <c r="N470" s="14"/>
      <c r="O470" s="16">
        <v>1.1499999999999999</v>
      </c>
      <c r="P470" s="78">
        <f t="shared" si="43"/>
        <v>0</v>
      </c>
      <c r="Q470" s="18">
        <v>0.1</v>
      </c>
      <c r="R470" s="17">
        <f t="shared" si="45"/>
        <v>0</v>
      </c>
    </row>
    <row r="471" spans="1:18" ht="33" customHeight="1" x14ac:dyDescent="0.25">
      <c r="A471" s="183">
        <v>468</v>
      </c>
      <c r="B471" s="15" t="s">
        <v>1042</v>
      </c>
      <c r="C471" s="14"/>
      <c r="D471" s="14">
        <v>6</v>
      </c>
      <c r="E471" s="15" t="s">
        <v>158</v>
      </c>
      <c r="F471" s="15" t="s">
        <v>171</v>
      </c>
      <c r="G471" s="14">
        <v>0</v>
      </c>
      <c r="H471" s="14"/>
      <c r="I471" s="14"/>
      <c r="J471" s="19">
        <f t="shared" si="44"/>
        <v>0</v>
      </c>
      <c r="K471" s="15"/>
      <c r="L471" s="14"/>
      <c r="M471" s="14"/>
      <c r="N471" s="14"/>
      <c r="O471" s="16">
        <v>1</v>
      </c>
      <c r="P471" s="78">
        <f t="shared" si="43"/>
        <v>0</v>
      </c>
      <c r="Q471" s="18">
        <v>0.1</v>
      </c>
      <c r="R471" s="17">
        <f t="shared" si="45"/>
        <v>0</v>
      </c>
    </row>
    <row r="472" spans="1:18" ht="33" customHeight="1" x14ac:dyDescent="0.25">
      <c r="A472" s="183">
        <v>469</v>
      </c>
      <c r="B472" s="190" t="s">
        <v>1043</v>
      </c>
      <c r="C472" s="202"/>
      <c r="D472" s="14">
        <v>6</v>
      </c>
      <c r="E472" s="15" t="s">
        <v>1044</v>
      </c>
      <c r="F472" s="15" t="s">
        <v>171</v>
      </c>
      <c r="G472" s="14">
        <v>0</v>
      </c>
      <c r="H472" s="14"/>
      <c r="I472" s="14"/>
      <c r="J472" s="19">
        <f t="shared" si="44"/>
        <v>0</v>
      </c>
      <c r="K472" s="15"/>
      <c r="L472" s="14"/>
      <c r="M472" s="14"/>
      <c r="N472" s="14"/>
      <c r="O472" s="16">
        <v>1</v>
      </c>
      <c r="P472" s="78">
        <f t="shared" si="43"/>
        <v>0</v>
      </c>
      <c r="Q472" s="18">
        <v>0.1</v>
      </c>
      <c r="R472" s="17">
        <f t="shared" si="45"/>
        <v>0</v>
      </c>
    </row>
    <row r="473" spans="1:18" ht="33" customHeight="1" x14ac:dyDescent="0.25">
      <c r="A473" s="183">
        <v>470</v>
      </c>
      <c r="B473" s="15" t="s">
        <v>1045</v>
      </c>
      <c r="C473" s="14"/>
      <c r="D473" s="14">
        <v>6</v>
      </c>
      <c r="E473" s="15" t="s">
        <v>775</v>
      </c>
      <c r="F473" s="15" t="s">
        <v>171</v>
      </c>
      <c r="G473" s="14">
        <v>0</v>
      </c>
      <c r="H473" s="14"/>
      <c r="I473" s="14"/>
      <c r="J473" s="19">
        <f t="shared" si="44"/>
        <v>0</v>
      </c>
      <c r="K473" s="15" t="s">
        <v>1004</v>
      </c>
      <c r="L473" s="14"/>
      <c r="M473" s="14"/>
      <c r="N473" s="14"/>
      <c r="O473" s="16">
        <v>1</v>
      </c>
      <c r="P473" s="78">
        <f t="shared" si="43"/>
        <v>0</v>
      </c>
      <c r="Q473" s="18">
        <v>0.1</v>
      </c>
      <c r="R473" s="17">
        <f t="shared" si="45"/>
        <v>0</v>
      </c>
    </row>
    <row r="474" spans="1:18" ht="33" customHeight="1" x14ac:dyDescent="0.25">
      <c r="A474" s="183">
        <v>471</v>
      </c>
      <c r="B474" s="15" t="s">
        <v>1046</v>
      </c>
      <c r="C474" s="14"/>
      <c r="D474" s="14">
        <v>6</v>
      </c>
      <c r="E474" s="15" t="s">
        <v>1047</v>
      </c>
      <c r="F474" s="15" t="s">
        <v>171</v>
      </c>
      <c r="G474" s="14">
        <v>0</v>
      </c>
      <c r="H474" s="14"/>
      <c r="I474" s="14"/>
      <c r="J474" s="19">
        <f t="shared" si="44"/>
        <v>0</v>
      </c>
      <c r="K474" s="15"/>
      <c r="L474" s="14"/>
      <c r="M474" s="14"/>
      <c r="N474" s="14"/>
      <c r="O474" s="14"/>
      <c r="P474" s="85">
        <f t="shared" si="43"/>
        <v>0</v>
      </c>
      <c r="Q474" s="18">
        <v>0.1</v>
      </c>
      <c r="R474" s="17">
        <f t="shared" si="45"/>
        <v>0</v>
      </c>
    </row>
    <row r="475" spans="1:18" ht="33" customHeight="1" x14ac:dyDescent="0.25">
      <c r="A475" s="183">
        <v>472</v>
      </c>
      <c r="B475" s="15" t="s">
        <v>1048</v>
      </c>
      <c r="C475" s="14"/>
      <c r="D475" s="14">
        <v>7</v>
      </c>
      <c r="E475" s="15" t="s">
        <v>158</v>
      </c>
      <c r="F475" s="15" t="s">
        <v>171</v>
      </c>
      <c r="G475" s="14">
        <v>0</v>
      </c>
      <c r="H475" s="14"/>
      <c r="I475" s="14"/>
      <c r="J475" s="19">
        <f t="shared" si="44"/>
        <v>0</v>
      </c>
      <c r="K475" s="15"/>
      <c r="L475" s="14"/>
      <c r="M475" s="14"/>
      <c r="N475" s="14"/>
      <c r="O475" s="14"/>
      <c r="P475" s="85">
        <f t="shared" si="43"/>
        <v>0</v>
      </c>
      <c r="Q475" s="18">
        <v>0.1</v>
      </c>
      <c r="R475" s="17">
        <f t="shared" si="45"/>
        <v>0</v>
      </c>
    </row>
    <row r="476" spans="1:18" ht="33" customHeight="1" x14ac:dyDescent="0.25">
      <c r="A476" s="183">
        <v>473</v>
      </c>
      <c r="B476" s="15" t="s">
        <v>1049</v>
      </c>
      <c r="C476" s="14"/>
      <c r="D476" s="14">
        <v>7</v>
      </c>
      <c r="E476" s="15" t="s">
        <v>127</v>
      </c>
      <c r="F476" s="15" t="s">
        <v>171</v>
      </c>
      <c r="G476" s="14">
        <v>0</v>
      </c>
      <c r="H476" s="14"/>
      <c r="I476" s="14"/>
      <c r="J476" s="19">
        <f t="shared" si="44"/>
        <v>0</v>
      </c>
      <c r="K476" s="15"/>
      <c r="L476" s="14"/>
      <c r="M476" s="14"/>
      <c r="N476" s="14"/>
      <c r="O476" s="14"/>
      <c r="P476" s="85">
        <f t="shared" si="43"/>
        <v>0</v>
      </c>
      <c r="Q476" s="18">
        <v>0.1</v>
      </c>
      <c r="R476" s="17">
        <f t="shared" si="45"/>
        <v>0</v>
      </c>
    </row>
    <row r="477" spans="1:18" ht="33" customHeight="1" x14ac:dyDescent="0.25">
      <c r="A477" s="183">
        <v>474</v>
      </c>
      <c r="B477" s="15" t="s">
        <v>1050</v>
      </c>
      <c r="C477" s="14"/>
      <c r="D477" s="14">
        <v>7</v>
      </c>
      <c r="E477" s="15" t="s">
        <v>127</v>
      </c>
      <c r="F477" s="15" t="s">
        <v>171</v>
      </c>
      <c r="G477" s="14">
        <v>0</v>
      </c>
      <c r="H477" s="14"/>
      <c r="I477" s="14"/>
      <c r="J477" s="19">
        <f t="shared" si="44"/>
        <v>0</v>
      </c>
      <c r="K477" s="15"/>
      <c r="L477" s="14"/>
      <c r="M477" s="14"/>
      <c r="N477" s="14"/>
      <c r="O477" s="14"/>
      <c r="P477" s="85">
        <f t="shared" si="43"/>
        <v>0</v>
      </c>
      <c r="Q477" s="18">
        <v>0.1</v>
      </c>
      <c r="R477" s="17">
        <f t="shared" si="45"/>
        <v>0</v>
      </c>
    </row>
    <row r="478" spans="1:18" ht="33" customHeight="1" x14ac:dyDescent="0.25">
      <c r="A478" s="183">
        <v>475</v>
      </c>
      <c r="B478" s="15" t="s">
        <v>1051</v>
      </c>
      <c r="C478" s="14"/>
      <c r="D478" s="14">
        <v>7</v>
      </c>
      <c r="E478" s="15" t="s">
        <v>158</v>
      </c>
      <c r="F478" s="15" t="s">
        <v>171</v>
      </c>
      <c r="G478" s="14">
        <v>0</v>
      </c>
      <c r="H478" s="14"/>
      <c r="I478" s="14"/>
      <c r="J478" s="19">
        <f t="shared" si="44"/>
        <v>0</v>
      </c>
      <c r="K478" s="15" t="s">
        <v>1052</v>
      </c>
      <c r="L478" s="14"/>
      <c r="M478" s="14"/>
      <c r="N478" s="14"/>
      <c r="O478" s="14"/>
      <c r="P478" s="85">
        <f t="shared" si="43"/>
        <v>0</v>
      </c>
      <c r="Q478" s="18">
        <v>0.1</v>
      </c>
      <c r="R478" s="17">
        <f t="shared" si="45"/>
        <v>0</v>
      </c>
    </row>
    <row r="479" spans="1:18" ht="33" customHeight="1" x14ac:dyDescent="0.25">
      <c r="A479" s="183">
        <v>476</v>
      </c>
      <c r="B479" s="15" t="s">
        <v>1053</v>
      </c>
      <c r="C479" s="14"/>
      <c r="D479" s="14">
        <v>8</v>
      </c>
      <c r="E479" s="15" t="s">
        <v>1033</v>
      </c>
      <c r="F479" s="15" t="s">
        <v>171</v>
      </c>
      <c r="G479" s="14">
        <v>0</v>
      </c>
      <c r="H479" s="14"/>
      <c r="I479" s="14"/>
      <c r="J479" s="19">
        <f t="shared" si="44"/>
        <v>0</v>
      </c>
      <c r="K479" s="15" t="s">
        <v>150</v>
      </c>
      <c r="L479" s="14"/>
      <c r="M479" s="14"/>
      <c r="N479" s="14"/>
      <c r="O479" s="14"/>
      <c r="P479" s="85">
        <f t="shared" si="43"/>
        <v>0</v>
      </c>
      <c r="Q479" s="18">
        <v>0.1</v>
      </c>
      <c r="R479" s="17">
        <f t="shared" si="45"/>
        <v>0</v>
      </c>
    </row>
    <row r="480" spans="1:18" ht="33" customHeight="1" x14ac:dyDescent="0.25">
      <c r="A480" s="183">
        <v>477</v>
      </c>
      <c r="B480" s="15" t="s">
        <v>1054</v>
      </c>
      <c r="C480" s="14"/>
      <c r="D480" s="14">
        <v>9</v>
      </c>
      <c r="E480" s="15" t="s">
        <v>158</v>
      </c>
      <c r="F480" s="15" t="s">
        <v>171</v>
      </c>
      <c r="G480" s="14">
        <v>0</v>
      </c>
      <c r="H480" s="14"/>
      <c r="I480" s="14"/>
      <c r="J480" s="19">
        <f t="shared" si="44"/>
        <v>0</v>
      </c>
      <c r="K480" s="15"/>
      <c r="L480" s="14"/>
      <c r="M480" s="14"/>
      <c r="N480" s="14"/>
      <c r="O480" s="16">
        <v>1</v>
      </c>
      <c r="P480" s="85">
        <f t="shared" si="43"/>
        <v>0</v>
      </c>
      <c r="Q480" s="18">
        <v>0.1</v>
      </c>
      <c r="R480" s="17">
        <f t="shared" si="45"/>
        <v>0</v>
      </c>
    </row>
    <row r="481" spans="1:18" ht="33" customHeight="1" x14ac:dyDescent="0.25">
      <c r="A481" s="183">
        <v>478</v>
      </c>
      <c r="B481" s="15" t="s">
        <v>1055</v>
      </c>
      <c r="C481" s="14"/>
      <c r="D481" s="14">
        <v>9</v>
      </c>
      <c r="E481" s="15" t="s">
        <v>1056</v>
      </c>
      <c r="F481" s="15" t="s">
        <v>171</v>
      </c>
      <c r="G481" s="14">
        <v>0</v>
      </c>
      <c r="H481" s="14"/>
      <c r="I481" s="14"/>
      <c r="J481" s="19">
        <f t="shared" si="44"/>
        <v>0</v>
      </c>
      <c r="K481" s="15"/>
      <c r="L481" s="14"/>
      <c r="M481" s="14"/>
      <c r="N481" s="14"/>
      <c r="O481" s="16">
        <v>1.3</v>
      </c>
      <c r="P481" s="85">
        <f t="shared" ref="P481:P512" si="46">(((G481*L481*2)+(H481*M481)+(I481*N481))*O481)*100</f>
        <v>0</v>
      </c>
      <c r="Q481" s="18">
        <v>0.1</v>
      </c>
      <c r="R481" s="17">
        <f t="shared" si="45"/>
        <v>0</v>
      </c>
    </row>
    <row r="482" spans="1:18" ht="33" customHeight="1" x14ac:dyDescent="0.25">
      <c r="A482" s="183">
        <v>479</v>
      </c>
      <c r="B482" s="15" t="s">
        <v>1057</v>
      </c>
      <c r="C482" s="14"/>
      <c r="D482" s="14">
        <v>9</v>
      </c>
      <c r="E482" s="15" t="s">
        <v>1058</v>
      </c>
      <c r="F482" s="15" t="s">
        <v>171</v>
      </c>
      <c r="G482" s="14">
        <v>0</v>
      </c>
      <c r="H482" s="14"/>
      <c r="I482" s="14"/>
      <c r="J482" s="19">
        <f t="shared" si="44"/>
        <v>0</v>
      </c>
      <c r="K482" s="15"/>
      <c r="L482" s="14"/>
      <c r="M482" s="14"/>
      <c r="N482" s="14"/>
      <c r="O482" s="16">
        <v>1</v>
      </c>
      <c r="P482" s="85">
        <f t="shared" si="46"/>
        <v>0</v>
      </c>
      <c r="Q482" s="18">
        <v>0.1</v>
      </c>
      <c r="R482" s="17">
        <f t="shared" si="45"/>
        <v>0</v>
      </c>
    </row>
    <row r="483" spans="1:18" ht="33" customHeight="1" x14ac:dyDescent="0.25">
      <c r="A483" s="183">
        <v>480</v>
      </c>
      <c r="B483" s="15" t="s">
        <v>1059</v>
      </c>
      <c r="C483" s="14"/>
      <c r="D483" s="14">
        <v>9</v>
      </c>
      <c r="E483" s="15" t="s">
        <v>1060</v>
      </c>
      <c r="F483" s="15" t="s">
        <v>171</v>
      </c>
      <c r="G483" s="14">
        <v>0</v>
      </c>
      <c r="H483" s="14"/>
      <c r="I483" s="14"/>
      <c r="J483" s="19">
        <f t="shared" ref="J483:J514" si="47">(G483*2)+H483+I483</f>
        <v>0</v>
      </c>
      <c r="K483" s="15"/>
      <c r="L483" s="14"/>
      <c r="M483" s="14"/>
      <c r="N483" s="14"/>
      <c r="O483" s="16">
        <v>1</v>
      </c>
      <c r="P483" s="85">
        <f t="shared" si="46"/>
        <v>0</v>
      </c>
      <c r="Q483" s="18">
        <v>0.1</v>
      </c>
      <c r="R483" s="17">
        <f t="shared" si="45"/>
        <v>0</v>
      </c>
    </row>
    <row r="484" spans="1:18" ht="33" customHeight="1" x14ac:dyDescent="0.25">
      <c r="A484" s="183">
        <v>481</v>
      </c>
      <c r="B484" s="15" t="s">
        <v>1061</v>
      </c>
      <c r="C484" s="14"/>
      <c r="D484" s="14">
        <v>9</v>
      </c>
      <c r="E484" s="15" t="s">
        <v>1062</v>
      </c>
      <c r="F484" s="15" t="s">
        <v>171</v>
      </c>
      <c r="G484" s="14">
        <v>0</v>
      </c>
      <c r="H484" s="14"/>
      <c r="I484" s="14"/>
      <c r="J484" s="19">
        <f t="shared" si="47"/>
        <v>0</v>
      </c>
      <c r="K484" s="15"/>
      <c r="L484" s="14"/>
      <c r="M484" s="14"/>
      <c r="N484" s="14"/>
      <c r="O484" s="16">
        <v>1</v>
      </c>
      <c r="P484" s="85">
        <f t="shared" si="46"/>
        <v>0</v>
      </c>
      <c r="Q484" s="18">
        <v>0.1</v>
      </c>
      <c r="R484" s="17">
        <f t="shared" si="45"/>
        <v>0</v>
      </c>
    </row>
    <row r="485" spans="1:18" ht="33" customHeight="1" x14ac:dyDescent="0.25">
      <c r="A485" s="183">
        <v>482</v>
      </c>
      <c r="B485" s="15" t="s">
        <v>1063</v>
      </c>
      <c r="C485" s="14"/>
      <c r="D485" s="14">
        <v>9</v>
      </c>
      <c r="E485" s="15" t="s">
        <v>1064</v>
      </c>
      <c r="F485" s="15" t="s">
        <v>171</v>
      </c>
      <c r="G485" s="14">
        <v>0</v>
      </c>
      <c r="H485" s="14"/>
      <c r="I485" s="14"/>
      <c r="J485" s="19">
        <f t="shared" si="47"/>
        <v>0</v>
      </c>
      <c r="K485" s="15"/>
      <c r="L485" s="14"/>
      <c r="M485" s="14"/>
      <c r="N485" s="14"/>
      <c r="O485" s="14"/>
      <c r="P485" s="85">
        <f t="shared" si="46"/>
        <v>0</v>
      </c>
      <c r="Q485" s="18">
        <v>0.1</v>
      </c>
      <c r="R485" s="17">
        <f t="shared" si="45"/>
        <v>0</v>
      </c>
    </row>
    <row r="486" spans="1:18" ht="33" customHeight="1" x14ac:dyDescent="0.25">
      <c r="A486" s="183">
        <v>483</v>
      </c>
      <c r="B486" s="15" t="s">
        <v>1065</v>
      </c>
      <c r="C486" s="14"/>
      <c r="D486" s="14">
        <v>9</v>
      </c>
      <c r="E486" s="15" t="s">
        <v>1066</v>
      </c>
      <c r="F486" s="15" t="s">
        <v>171</v>
      </c>
      <c r="G486" s="14">
        <v>0</v>
      </c>
      <c r="H486" s="14"/>
      <c r="I486" s="14"/>
      <c r="J486" s="19">
        <f t="shared" si="47"/>
        <v>0</v>
      </c>
      <c r="K486" s="15"/>
      <c r="L486" s="14"/>
      <c r="M486" s="14"/>
      <c r="N486" s="14"/>
      <c r="O486" s="14"/>
      <c r="P486" s="85">
        <f t="shared" si="46"/>
        <v>0</v>
      </c>
      <c r="Q486" s="18">
        <v>0.1</v>
      </c>
      <c r="R486" s="17">
        <f t="shared" ref="R486:R504" si="48">(P486/Q486)*1000</f>
        <v>0</v>
      </c>
    </row>
    <row r="487" spans="1:18" ht="33" customHeight="1" x14ac:dyDescent="0.25">
      <c r="A487" s="183">
        <v>484</v>
      </c>
      <c r="B487" s="15" t="s">
        <v>1067</v>
      </c>
      <c r="C487" s="14"/>
      <c r="D487" s="14">
        <v>10</v>
      </c>
      <c r="E487" s="15" t="s">
        <v>1068</v>
      </c>
      <c r="F487" s="15" t="s">
        <v>171</v>
      </c>
      <c r="G487" s="14">
        <v>0</v>
      </c>
      <c r="H487" s="14"/>
      <c r="I487" s="14"/>
      <c r="J487" s="19">
        <f t="shared" si="47"/>
        <v>0</v>
      </c>
      <c r="K487" s="15"/>
      <c r="L487" s="14"/>
      <c r="M487" s="14"/>
      <c r="N487" s="14"/>
      <c r="O487" s="16">
        <v>1.3</v>
      </c>
      <c r="P487" s="78">
        <f t="shared" si="46"/>
        <v>0</v>
      </c>
      <c r="Q487" s="18">
        <v>0.1</v>
      </c>
      <c r="R487" s="17">
        <f t="shared" si="48"/>
        <v>0</v>
      </c>
    </row>
    <row r="488" spans="1:18" ht="33" customHeight="1" x14ac:dyDescent="0.25">
      <c r="A488" s="183">
        <v>485</v>
      </c>
      <c r="B488" s="15" t="s">
        <v>1069</v>
      </c>
      <c r="C488" s="14"/>
      <c r="D488" s="14">
        <v>10</v>
      </c>
      <c r="E488" s="15" t="s">
        <v>1070</v>
      </c>
      <c r="F488" s="15" t="s">
        <v>171</v>
      </c>
      <c r="G488" s="14">
        <v>0</v>
      </c>
      <c r="H488" s="14"/>
      <c r="I488" s="14"/>
      <c r="J488" s="19">
        <f t="shared" si="47"/>
        <v>0</v>
      </c>
      <c r="K488" s="15"/>
      <c r="L488" s="14"/>
      <c r="M488" s="14"/>
      <c r="N488" s="14"/>
      <c r="O488" s="16">
        <v>1</v>
      </c>
      <c r="P488" s="78">
        <f t="shared" si="46"/>
        <v>0</v>
      </c>
      <c r="Q488" s="18">
        <v>0.1</v>
      </c>
      <c r="R488" s="17">
        <f t="shared" si="48"/>
        <v>0</v>
      </c>
    </row>
    <row r="489" spans="1:18" ht="33" customHeight="1" x14ac:dyDescent="0.25">
      <c r="A489" s="183">
        <v>486</v>
      </c>
      <c r="B489" s="15" t="s">
        <v>1071</v>
      </c>
      <c r="C489" s="14"/>
      <c r="D489" s="14">
        <v>10</v>
      </c>
      <c r="E489" s="15" t="s">
        <v>961</v>
      </c>
      <c r="F489" s="15" t="s">
        <v>171</v>
      </c>
      <c r="G489" s="14">
        <v>0</v>
      </c>
      <c r="H489" s="14"/>
      <c r="I489" s="14"/>
      <c r="J489" s="19">
        <f t="shared" si="47"/>
        <v>0</v>
      </c>
      <c r="K489" s="15"/>
      <c r="L489" s="14"/>
      <c r="M489" s="14"/>
      <c r="N489" s="14"/>
      <c r="O489" s="16">
        <v>1.1499999999999999</v>
      </c>
      <c r="P489" s="78">
        <f t="shared" si="46"/>
        <v>0</v>
      </c>
      <c r="Q489" s="18">
        <v>0.1</v>
      </c>
      <c r="R489" s="17">
        <f t="shared" si="48"/>
        <v>0</v>
      </c>
    </row>
    <row r="490" spans="1:18" ht="33" customHeight="1" x14ac:dyDescent="0.25">
      <c r="A490" s="183">
        <v>487</v>
      </c>
      <c r="B490" s="15" t="s">
        <v>1072</v>
      </c>
      <c r="C490" s="14"/>
      <c r="D490" s="14">
        <v>10</v>
      </c>
      <c r="E490" s="15" t="s">
        <v>1073</v>
      </c>
      <c r="F490" s="15" t="s">
        <v>171</v>
      </c>
      <c r="G490" s="14">
        <v>0</v>
      </c>
      <c r="H490" s="14"/>
      <c r="I490" s="14"/>
      <c r="J490" s="19">
        <f t="shared" si="47"/>
        <v>0</v>
      </c>
      <c r="K490" s="15"/>
      <c r="L490" s="14"/>
      <c r="M490" s="14"/>
      <c r="N490" s="14"/>
      <c r="O490" s="16">
        <v>1</v>
      </c>
      <c r="P490" s="78">
        <f t="shared" si="46"/>
        <v>0</v>
      </c>
      <c r="Q490" s="18">
        <v>0.1</v>
      </c>
      <c r="R490" s="17">
        <f t="shared" si="48"/>
        <v>0</v>
      </c>
    </row>
    <row r="491" spans="1:18" ht="33" customHeight="1" x14ac:dyDescent="0.25">
      <c r="A491" s="183">
        <v>488</v>
      </c>
      <c r="B491" s="15" t="s">
        <v>1074</v>
      </c>
      <c r="C491" s="14"/>
      <c r="D491" s="14">
        <v>10</v>
      </c>
      <c r="E491" s="15" t="s">
        <v>1075</v>
      </c>
      <c r="F491" s="15" t="s">
        <v>171</v>
      </c>
      <c r="G491" s="14">
        <v>0</v>
      </c>
      <c r="H491" s="14"/>
      <c r="I491" s="14"/>
      <c r="J491" s="19">
        <f t="shared" si="47"/>
        <v>0</v>
      </c>
      <c r="K491" s="15"/>
      <c r="L491" s="14"/>
      <c r="M491" s="14"/>
      <c r="N491" s="14"/>
      <c r="O491" s="16">
        <v>1</v>
      </c>
      <c r="P491" s="85">
        <f t="shared" si="46"/>
        <v>0</v>
      </c>
      <c r="Q491" s="18">
        <v>0.1</v>
      </c>
      <c r="R491" s="17">
        <f t="shared" si="48"/>
        <v>0</v>
      </c>
    </row>
    <row r="492" spans="1:18" ht="33" customHeight="1" x14ac:dyDescent="0.25">
      <c r="A492" s="183">
        <v>489</v>
      </c>
      <c r="B492" s="15" t="s">
        <v>1076</v>
      </c>
      <c r="C492" s="14"/>
      <c r="D492" s="14">
        <v>10</v>
      </c>
      <c r="E492" s="15" t="s">
        <v>1077</v>
      </c>
      <c r="F492" s="15" t="s">
        <v>171</v>
      </c>
      <c r="G492" s="14">
        <v>0</v>
      </c>
      <c r="H492" s="14"/>
      <c r="I492" s="14"/>
      <c r="J492" s="19">
        <f t="shared" si="47"/>
        <v>0</v>
      </c>
      <c r="K492" s="15"/>
      <c r="L492" s="14"/>
      <c r="M492" s="14"/>
      <c r="N492" s="14"/>
      <c r="O492" s="16">
        <v>1.3</v>
      </c>
      <c r="P492" s="85">
        <f t="shared" si="46"/>
        <v>0</v>
      </c>
      <c r="Q492" s="18">
        <v>0.1</v>
      </c>
      <c r="R492" s="17">
        <f t="shared" si="48"/>
        <v>0</v>
      </c>
    </row>
    <row r="493" spans="1:18" ht="33" customHeight="1" x14ac:dyDescent="0.25">
      <c r="A493" s="183">
        <v>490</v>
      </c>
      <c r="B493" s="15" t="s">
        <v>1078</v>
      </c>
      <c r="C493" s="14"/>
      <c r="D493" s="14">
        <v>10</v>
      </c>
      <c r="E493" s="15" t="s">
        <v>1079</v>
      </c>
      <c r="F493" s="15" t="s">
        <v>171</v>
      </c>
      <c r="G493" s="14">
        <v>0</v>
      </c>
      <c r="H493" s="14"/>
      <c r="I493" s="14"/>
      <c r="J493" s="19">
        <f t="shared" si="47"/>
        <v>0</v>
      </c>
      <c r="K493" s="15"/>
      <c r="L493" s="14"/>
      <c r="M493" s="14"/>
      <c r="N493" s="14"/>
      <c r="O493" s="16">
        <v>1.3</v>
      </c>
      <c r="P493" s="85">
        <f t="shared" si="46"/>
        <v>0</v>
      </c>
      <c r="Q493" s="18">
        <v>0.1</v>
      </c>
      <c r="R493" s="17">
        <f t="shared" si="48"/>
        <v>0</v>
      </c>
    </row>
    <row r="494" spans="1:18" ht="33" customHeight="1" x14ac:dyDescent="0.25">
      <c r="A494" s="183">
        <v>491</v>
      </c>
      <c r="B494" s="15" t="s">
        <v>1080</v>
      </c>
      <c r="C494" s="14" t="s">
        <v>169</v>
      </c>
      <c r="D494" s="14">
        <v>10</v>
      </c>
      <c r="E494" s="15" t="s">
        <v>1081</v>
      </c>
      <c r="F494" s="15" t="s">
        <v>171</v>
      </c>
      <c r="G494" s="14">
        <v>0</v>
      </c>
      <c r="H494" s="14"/>
      <c r="I494" s="14"/>
      <c r="J494" s="19">
        <f t="shared" si="47"/>
        <v>0</v>
      </c>
      <c r="K494" s="15" t="s">
        <v>150</v>
      </c>
      <c r="L494" s="14"/>
      <c r="M494" s="14"/>
      <c r="N494" s="14"/>
      <c r="O494" s="14"/>
      <c r="P494" s="85">
        <f t="shared" si="46"/>
        <v>0</v>
      </c>
      <c r="Q494" s="18">
        <v>0.1</v>
      </c>
      <c r="R494" s="17">
        <f t="shared" si="48"/>
        <v>0</v>
      </c>
    </row>
    <row r="495" spans="1:18" ht="33" customHeight="1" x14ac:dyDescent="0.25">
      <c r="A495" s="183">
        <v>492</v>
      </c>
      <c r="B495" s="15" t="s">
        <v>1082</v>
      </c>
      <c r="C495" s="14"/>
      <c r="D495" s="14">
        <v>11</v>
      </c>
      <c r="E495" s="15" t="s">
        <v>1083</v>
      </c>
      <c r="F495" s="15" t="s">
        <v>171</v>
      </c>
      <c r="G495" s="14">
        <v>0</v>
      </c>
      <c r="H495" s="14"/>
      <c r="I495" s="14"/>
      <c r="J495" s="19">
        <f t="shared" si="47"/>
        <v>0</v>
      </c>
      <c r="K495" s="15"/>
      <c r="L495" s="14"/>
      <c r="M495" s="14"/>
      <c r="N495" s="14"/>
      <c r="O495" s="16">
        <v>1</v>
      </c>
      <c r="P495" s="85">
        <f t="shared" si="46"/>
        <v>0</v>
      </c>
      <c r="Q495" s="18">
        <v>0.1</v>
      </c>
      <c r="R495" s="17">
        <f t="shared" si="48"/>
        <v>0</v>
      </c>
    </row>
    <row r="496" spans="1:18" ht="33" customHeight="1" x14ac:dyDescent="0.25">
      <c r="A496" s="183">
        <v>493</v>
      </c>
      <c r="B496" s="15" t="s">
        <v>1084</v>
      </c>
      <c r="C496" s="14"/>
      <c r="D496" s="14">
        <v>11</v>
      </c>
      <c r="E496" s="15" t="s">
        <v>1085</v>
      </c>
      <c r="F496" s="15" t="s">
        <v>171</v>
      </c>
      <c r="G496" s="14">
        <v>0</v>
      </c>
      <c r="H496" s="14"/>
      <c r="I496" s="14"/>
      <c r="J496" s="19">
        <f t="shared" si="47"/>
        <v>0</v>
      </c>
      <c r="K496" s="15"/>
      <c r="L496" s="14"/>
      <c r="M496" s="14"/>
      <c r="N496" s="14"/>
      <c r="O496" s="16">
        <v>1</v>
      </c>
      <c r="P496" s="85">
        <f t="shared" si="46"/>
        <v>0</v>
      </c>
      <c r="Q496" s="18">
        <v>0.1</v>
      </c>
      <c r="R496" s="17">
        <f t="shared" si="48"/>
        <v>0</v>
      </c>
    </row>
    <row r="497" spans="1:18" ht="33" customHeight="1" x14ac:dyDescent="0.25">
      <c r="A497" s="183">
        <v>494</v>
      </c>
      <c r="B497" s="15" t="s">
        <v>1086</v>
      </c>
      <c r="C497" s="14"/>
      <c r="D497" s="14">
        <v>11</v>
      </c>
      <c r="E497" s="15" t="s">
        <v>1085</v>
      </c>
      <c r="F497" s="15" t="s">
        <v>171</v>
      </c>
      <c r="G497" s="14">
        <v>0</v>
      </c>
      <c r="H497" s="14"/>
      <c r="I497" s="14"/>
      <c r="J497" s="19">
        <f t="shared" si="47"/>
        <v>0</v>
      </c>
      <c r="K497" s="15"/>
      <c r="L497" s="14"/>
      <c r="M497" s="14"/>
      <c r="N497" s="14"/>
      <c r="O497" s="16">
        <v>1</v>
      </c>
      <c r="P497" s="85">
        <f t="shared" si="46"/>
        <v>0</v>
      </c>
      <c r="Q497" s="18">
        <v>0.1</v>
      </c>
      <c r="R497" s="17">
        <f t="shared" si="48"/>
        <v>0</v>
      </c>
    </row>
    <row r="498" spans="1:18" ht="33" customHeight="1" x14ac:dyDescent="0.25">
      <c r="A498" s="183">
        <v>495</v>
      </c>
      <c r="B498" s="15" t="s">
        <v>1087</v>
      </c>
      <c r="C498" s="14"/>
      <c r="D498" s="14">
        <v>11</v>
      </c>
      <c r="E498" s="15" t="s">
        <v>146</v>
      </c>
      <c r="F498" s="15" t="s">
        <v>171</v>
      </c>
      <c r="G498" s="14">
        <v>0</v>
      </c>
      <c r="H498" s="14"/>
      <c r="I498" s="14"/>
      <c r="J498" s="19">
        <f t="shared" si="47"/>
        <v>0</v>
      </c>
      <c r="K498" s="15"/>
      <c r="L498" s="14"/>
      <c r="M498" s="14"/>
      <c r="N498" s="14"/>
      <c r="O498" s="16">
        <v>1</v>
      </c>
      <c r="P498" s="85">
        <f t="shared" si="46"/>
        <v>0</v>
      </c>
      <c r="Q498" s="18">
        <v>0.1</v>
      </c>
      <c r="R498" s="17">
        <f t="shared" si="48"/>
        <v>0</v>
      </c>
    </row>
    <row r="499" spans="1:18" ht="33" customHeight="1" x14ac:dyDescent="0.25">
      <c r="A499" s="183">
        <v>496</v>
      </c>
      <c r="B499" s="15" t="s">
        <v>1088</v>
      </c>
      <c r="C499" s="14" t="s">
        <v>126</v>
      </c>
      <c r="D499" s="14">
        <v>11</v>
      </c>
      <c r="E499" s="15" t="s">
        <v>1089</v>
      </c>
      <c r="F499" s="15" t="s">
        <v>171</v>
      </c>
      <c r="G499" s="14">
        <v>0</v>
      </c>
      <c r="H499" s="14"/>
      <c r="I499" s="14"/>
      <c r="J499" s="19">
        <f t="shared" si="47"/>
        <v>0</v>
      </c>
      <c r="K499" s="15"/>
      <c r="L499" s="14"/>
      <c r="M499" s="14"/>
      <c r="N499" s="14"/>
      <c r="O499" s="14"/>
      <c r="P499" s="85">
        <f t="shared" si="46"/>
        <v>0</v>
      </c>
      <c r="Q499" s="18">
        <v>0.1</v>
      </c>
      <c r="R499" s="17">
        <f t="shared" si="48"/>
        <v>0</v>
      </c>
    </row>
    <row r="500" spans="1:18" ht="33" customHeight="1" x14ac:dyDescent="0.25">
      <c r="A500" s="183">
        <v>497</v>
      </c>
      <c r="B500" s="15" t="s">
        <v>1090</v>
      </c>
      <c r="C500" s="14" t="s">
        <v>126</v>
      </c>
      <c r="D500" s="14">
        <v>11</v>
      </c>
      <c r="E500" s="131" t="s">
        <v>1091</v>
      </c>
      <c r="F500" s="15" t="s">
        <v>171</v>
      </c>
      <c r="G500" s="14">
        <v>0</v>
      </c>
      <c r="H500" s="14"/>
      <c r="I500" s="14"/>
      <c r="J500" s="19">
        <f t="shared" si="47"/>
        <v>0</v>
      </c>
      <c r="K500" s="15"/>
      <c r="L500" s="14"/>
      <c r="M500" s="14"/>
      <c r="N500" s="14"/>
      <c r="O500" s="14"/>
      <c r="P500" s="85">
        <f t="shared" si="46"/>
        <v>0</v>
      </c>
      <c r="Q500" s="18">
        <v>0.1</v>
      </c>
      <c r="R500" s="17">
        <f t="shared" si="48"/>
        <v>0</v>
      </c>
    </row>
    <row r="501" spans="1:18" ht="33" customHeight="1" x14ac:dyDescent="0.25">
      <c r="A501" s="183">
        <v>498</v>
      </c>
      <c r="B501" s="15" t="s">
        <v>1092</v>
      </c>
      <c r="C501" s="14"/>
      <c r="D501" s="14">
        <v>11</v>
      </c>
      <c r="E501" s="15" t="s">
        <v>1031</v>
      </c>
      <c r="F501" s="15" t="s">
        <v>171</v>
      </c>
      <c r="G501" s="14">
        <v>0</v>
      </c>
      <c r="H501" s="14"/>
      <c r="I501" s="14"/>
      <c r="J501" s="19">
        <f t="shared" si="47"/>
        <v>0</v>
      </c>
      <c r="K501" s="15"/>
      <c r="L501" s="14"/>
      <c r="M501" s="14"/>
      <c r="N501" s="14"/>
      <c r="O501" s="14"/>
      <c r="P501" s="85">
        <f t="shared" si="46"/>
        <v>0</v>
      </c>
      <c r="Q501" s="18">
        <v>0.1</v>
      </c>
      <c r="R501" s="17">
        <f t="shared" si="48"/>
        <v>0</v>
      </c>
    </row>
    <row r="502" spans="1:18" ht="33" customHeight="1" x14ac:dyDescent="0.25">
      <c r="A502" s="183">
        <v>499</v>
      </c>
      <c r="B502" s="15" t="s">
        <v>1093</v>
      </c>
      <c r="C502" s="14"/>
      <c r="D502" s="14">
        <v>11</v>
      </c>
      <c r="E502" s="15" t="s">
        <v>158</v>
      </c>
      <c r="F502" s="15" t="s">
        <v>171</v>
      </c>
      <c r="G502" s="14">
        <v>0</v>
      </c>
      <c r="H502" s="14"/>
      <c r="I502" s="14"/>
      <c r="J502" s="19">
        <f t="shared" si="47"/>
        <v>0</v>
      </c>
      <c r="K502" s="15"/>
      <c r="L502" s="14"/>
      <c r="M502" s="14"/>
      <c r="N502" s="14"/>
      <c r="O502" s="14"/>
      <c r="P502" s="85">
        <f t="shared" si="46"/>
        <v>0</v>
      </c>
      <c r="Q502" s="18">
        <v>0.1</v>
      </c>
      <c r="R502" s="17">
        <f t="shared" si="48"/>
        <v>0</v>
      </c>
    </row>
    <row r="503" spans="1:18" ht="33" customHeight="1" x14ac:dyDescent="0.25">
      <c r="A503" s="183">
        <v>500</v>
      </c>
      <c r="B503" s="15" t="s">
        <v>1094</v>
      </c>
      <c r="C503" s="14"/>
      <c r="D503" s="14">
        <v>11</v>
      </c>
      <c r="E503" s="15" t="s">
        <v>190</v>
      </c>
      <c r="F503" s="15" t="s">
        <v>171</v>
      </c>
      <c r="G503" s="14">
        <v>0</v>
      </c>
      <c r="H503" s="14"/>
      <c r="I503" s="14"/>
      <c r="J503" s="19">
        <f t="shared" si="47"/>
        <v>0</v>
      </c>
      <c r="K503" s="15"/>
      <c r="L503" s="14"/>
      <c r="M503" s="14"/>
      <c r="N503" s="14"/>
      <c r="O503" s="14"/>
      <c r="P503" s="85">
        <f t="shared" si="46"/>
        <v>0</v>
      </c>
      <c r="Q503" s="18">
        <v>0.1</v>
      </c>
      <c r="R503" s="17">
        <f t="shared" si="48"/>
        <v>0</v>
      </c>
    </row>
    <row r="504" spans="1:18" ht="33" customHeight="1" x14ac:dyDescent="0.25">
      <c r="A504" s="183">
        <v>501</v>
      </c>
      <c r="B504" s="15" t="s">
        <v>1095</v>
      </c>
      <c r="C504" s="14"/>
      <c r="D504" s="14">
        <v>11</v>
      </c>
      <c r="E504" s="185" t="s">
        <v>1096</v>
      </c>
      <c r="F504" s="15" t="s">
        <v>171</v>
      </c>
      <c r="G504" s="14">
        <v>0</v>
      </c>
      <c r="H504" s="14"/>
      <c r="I504" s="14"/>
      <c r="J504" s="19">
        <f t="shared" si="47"/>
        <v>0</v>
      </c>
      <c r="K504" s="15"/>
      <c r="L504" s="14"/>
      <c r="M504" s="14"/>
      <c r="N504" s="14"/>
      <c r="O504" s="14"/>
      <c r="P504" s="85">
        <f t="shared" si="46"/>
        <v>0</v>
      </c>
      <c r="Q504" s="18">
        <v>0.1</v>
      </c>
      <c r="R504" s="17">
        <f t="shared" si="48"/>
        <v>0</v>
      </c>
    </row>
    <row r="505" spans="1:18" ht="33" customHeight="1" x14ac:dyDescent="0.25">
      <c r="A505" s="183">
        <v>502</v>
      </c>
      <c r="B505" s="15" t="s">
        <v>1097</v>
      </c>
      <c r="C505" s="14" t="s">
        <v>126</v>
      </c>
      <c r="D505" s="14">
        <v>12</v>
      </c>
      <c r="E505" s="15" t="s">
        <v>163</v>
      </c>
      <c r="F505" s="15" t="s">
        <v>171</v>
      </c>
      <c r="G505" s="14">
        <v>0</v>
      </c>
      <c r="H505" s="14"/>
      <c r="I505" s="14"/>
      <c r="J505" s="19">
        <f t="shared" si="47"/>
        <v>0</v>
      </c>
      <c r="K505" s="15"/>
      <c r="L505" s="16"/>
      <c r="M505" s="16"/>
      <c r="N505" s="16"/>
      <c r="O505" s="16">
        <v>1.3</v>
      </c>
      <c r="P505" s="75">
        <f t="shared" si="46"/>
        <v>0</v>
      </c>
      <c r="Q505" s="18">
        <v>0.1</v>
      </c>
      <c r="R505" s="17">
        <v>0</v>
      </c>
    </row>
    <row r="506" spans="1:18" ht="33" customHeight="1" x14ac:dyDescent="0.25">
      <c r="A506" s="183">
        <v>503</v>
      </c>
      <c r="B506" s="15" t="s">
        <v>1098</v>
      </c>
      <c r="C506" s="14"/>
      <c r="D506" s="14">
        <v>12</v>
      </c>
      <c r="E506" s="15" t="s">
        <v>1099</v>
      </c>
      <c r="F506" s="15" t="s">
        <v>171</v>
      </c>
      <c r="G506" s="14">
        <v>0</v>
      </c>
      <c r="H506" s="14"/>
      <c r="I506" s="14"/>
      <c r="J506" s="19">
        <f t="shared" si="47"/>
        <v>0</v>
      </c>
      <c r="K506" s="15"/>
      <c r="L506" s="14"/>
      <c r="M506" s="14"/>
      <c r="N506" s="14"/>
      <c r="O506" s="16">
        <v>1.3</v>
      </c>
      <c r="P506" s="85">
        <f t="shared" si="46"/>
        <v>0</v>
      </c>
      <c r="Q506" s="18">
        <v>0.1</v>
      </c>
      <c r="R506" s="17">
        <f t="shared" ref="R506:R537" si="49">(P506/Q506)*1000</f>
        <v>0</v>
      </c>
    </row>
    <row r="507" spans="1:18" ht="33" customHeight="1" x14ac:dyDescent="0.25">
      <c r="A507" s="183">
        <v>504</v>
      </c>
      <c r="B507" s="15" t="s">
        <v>1100</v>
      </c>
      <c r="C507" s="14"/>
      <c r="D507" s="14">
        <v>12</v>
      </c>
      <c r="E507" s="15" t="s">
        <v>1101</v>
      </c>
      <c r="F507" s="15" t="s">
        <v>171</v>
      </c>
      <c r="G507" s="14">
        <v>0</v>
      </c>
      <c r="H507" s="14"/>
      <c r="I507" s="14"/>
      <c r="J507" s="19">
        <f t="shared" si="47"/>
        <v>0</v>
      </c>
      <c r="K507" s="15"/>
      <c r="L507" s="14"/>
      <c r="M507" s="14"/>
      <c r="N507" s="14"/>
      <c r="O507" s="16">
        <v>1</v>
      </c>
      <c r="P507" s="85">
        <f t="shared" si="46"/>
        <v>0</v>
      </c>
      <c r="Q507" s="18">
        <v>0.1</v>
      </c>
      <c r="R507" s="17">
        <f t="shared" si="49"/>
        <v>0</v>
      </c>
    </row>
    <row r="508" spans="1:18" ht="33" customHeight="1" x14ac:dyDescent="0.25">
      <c r="A508" s="183">
        <v>505</v>
      </c>
      <c r="B508" s="15" t="s">
        <v>1102</v>
      </c>
      <c r="C508" s="14"/>
      <c r="D508" s="14">
        <v>12</v>
      </c>
      <c r="E508" s="15" t="s">
        <v>150</v>
      </c>
      <c r="F508" s="15" t="s">
        <v>171</v>
      </c>
      <c r="G508" s="14">
        <v>0</v>
      </c>
      <c r="H508" s="14"/>
      <c r="I508" s="14"/>
      <c r="J508" s="19">
        <f t="shared" si="47"/>
        <v>0</v>
      </c>
      <c r="K508" s="15"/>
      <c r="L508" s="14"/>
      <c r="M508" s="14"/>
      <c r="N508" s="14"/>
      <c r="O508" s="16">
        <v>1</v>
      </c>
      <c r="P508" s="85">
        <f t="shared" si="46"/>
        <v>0</v>
      </c>
      <c r="Q508" s="18">
        <v>0.1</v>
      </c>
      <c r="R508" s="17">
        <f t="shared" si="49"/>
        <v>0</v>
      </c>
    </row>
    <row r="509" spans="1:18" ht="33" customHeight="1" x14ac:dyDescent="0.25">
      <c r="A509" s="183">
        <v>506</v>
      </c>
      <c r="B509" s="15" t="s">
        <v>1103</v>
      </c>
      <c r="C509" s="14"/>
      <c r="D509" s="14">
        <v>12</v>
      </c>
      <c r="E509" s="15" t="s">
        <v>775</v>
      </c>
      <c r="F509" s="15" t="s">
        <v>171</v>
      </c>
      <c r="G509" s="14">
        <v>0</v>
      </c>
      <c r="H509" s="14"/>
      <c r="I509" s="14"/>
      <c r="J509" s="19">
        <f t="shared" si="47"/>
        <v>0</v>
      </c>
      <c r="K509" s="15"/>
      <c r="L509" s="14"/>
      <c r="M509" s="14"/>
      <c r="N509" s="14"/>
      <c r="O509" s="16">
        <v>1.1499999999999999</v>
      </c>
      <c r="P509" s="85">
        <f t="shared" si="46"/>
        <v>0</v>
      </c>
      <c r="Q509" s="18">
        <v>0.1</v>
      </c>
      <c r="R509" s="17">
        <f t="shared" si="49"/>
        <v>0</v>
      </c>
    </row>
    <row r="510" spans="1:18" ht="33" customHeight="1" x14ac:dyDescent="0.25">
      <c r="A510" s="183">
        <v>507</v>
      </c>
      <c r="B510" s="15" t="s">
        <v>1104</v>
      </c>
      <c r="C510" s="14" t="s">
        <v>169</v>
      </c>
      <c r="D510" s="14">
        <v>12</v>
      </c>
      <c r="E510" s="15" t="s">
        <v>1105</v>
      </c>
      <c r="F510" s="15" t="s">
        <v>171</v>
      </c>
      <c r="G510" s="14">
        <v>0</v>
      </c>
      <c r="H510" s="14"/>
      <c r="I510" s="14"/>
      <c r="J510" s="19">
        <f t="shared" si="47"/>
        <v>0</v>
      </c>
      <c r="K510" s="15"/>
      <c r="L510" s="14"/>
      <c r="M510" s="14"/>
      <c r="N510" s="14"/>
      <c r="O510" s="14"/>
      <c r="P510" s="85">
        <f t="shared" si="46"/>
        <v>0</v>
      </c>
      <c r="Q510" s="18">
        <v>0.1</v>
      </c>
      <c r="R510" s="17">
        <f t="shared" si="49"/>
        <v>0</v>
      </c>
    </row>
    <row r="511" spans="1:18" ht="33" customHeight="1" x14ac:dyDescent="0.25">
      <c r="A511" s="183">
        <v>508</v>
      </c>
      <c r="B511" s="15" t="s">
        <v>1106</v>
      </c>
      <c r="C511" s="14" t="s">
        <v>169</v>
      </c>
      <c r="D511" s="14">
        <v>12</v>
      </c>
      <c r="E511" s="15" t="s">
        <v>451</v>
      </c>
      <c r="F511" s="15" t="s">
        <v>171</v>
      </c>
      <c r="G511" s="14">
        <v>0</v>
      </c>
      <c r="H511" s="14"/>
      <c r="I511" s="14"/>
      <c r="J511" s="19">
        <f t="shared" si="47"/>
        <v>0</v>
      </c>
      <c r="K511" s="15"/>
      <c r="L511" s="14"/>
      <c r="M511" s="14"/>
      <c r="N511" s="14"/>
      <c r="O511" s="14"/>
      <c r="P511" s="85">
        <f t="shared" si="46"/>
        <v>0</v>
      </c>
      <c r="Q511" s="18">
        <v>0.1</v>
      </c>
      <c r="R511" s="17">
        <f t="shared" si="49"/>
        <v>0</v>
      </c>
    </row>
    <row r="512" spans="1:18" ht="33" customHeight="1" x14ac:dyDescent="0.25">
      <c r="A512" s="183">
        <v>509</v>
      </c>
      <c r="B512" s="87" t="s">
        <v>1107</v>
      </c>
      <c r="C512" s="87"/>
      <c r="D512" s="87">
        <v>12</v>
      </c>
      <c r="E512" s="87" t="s">
        <v>1108</v>
      </c>
      <c r="F512" s="15" t="s">
        <v>171</v>
      </c>
      <c r="G512" s="82">
        <v>0</v>
      </c>
      <c r="H512" s="82"/>
      <c r="I512" s="82"/>
      <c r="J512" s="19">
        <f t="shared" si="47"/>
        <v>0</v>
      </c>
      <c r="K512" s="203" t="s">
        <v>1109</v>
      </c>
      <c r="L512" s="84"/>
      <c r="M512" s="84"/>
      <c r="N512" s="84"/>
      <c r="O512" s="16"/>
      <c r="P512" s="85">
        <f t="shared" si="46"/>
        <v>0</v>
      </c>
      <c r="Q512" s="18">
        <v>0.1</v>
      </c>
      <c r="R512" s="17">
        <f t="shared" si="49"/>
        <v>0</v>
      </c>
    </row>
    <row r="513" spans="1:18" ht="33" customHeight="1" x14ac:dyDescent="0.25">
      <c r="A513" s="183">
        <v>510</v>
      </c>
      <c r="B513" s="15" t="s">
        <v>1110</v>
      </c>
      <c r="C513" s="14"/>
      <c r="D513" s="14">
        <v>13</v>
      </c>
      <c r="E513" s="15" t="s">
        <v>1111</v>
      </c>
      <c r="F513" s="15" t="s">
        <v>171</v>
      </c>
      <c r="G513" s="14">
        <v>0</v>
      </c>
      <c r="H513" s="14"/>
      <c r="I513" s="14"/>
      <c r="J513" s="19">
        <f t="shared" si="47"/>
        <v>0</v>
      </c>
      <c r="K513" s="15"/>
      <c r="L513" s="14"/>
      <c r="M513" s="14"/>
      <c r="N513" s="14"/>
      <c r="O513" s="14"/>
      <c r="P513" s="85">
        <f t="shared" ref="P513:P543" si="50">(((G513*L513*2)+(H513*M513)+(I513*N513))*O513)*100</f>
        <v>0</v>
      </c>
      <c r="Q513" s="18">
        <v>0.1</v>
      </c>
      <c r="R513" s="17">
        <f t="shared" si="49"/>
        <v>0</v>
      </c>
    </row>
    <row r="514" spans="1:18" ht="33" customHeight="1" x14ac:dyDescent="0.25">
      <c r="A514" s="183">
        <v>511</v>
      </c>
      <c r="B514" s="15" t="s">
        <v>1112</v>
      </c>
      <c r="C514" s="14"/>
      <c r="D514" s="14">
        <v>13</v>
      </c>
      <c r="E514" s="15" t="s">
        <v>961</v>
      </c>
      <c r="F514" s="15" t="s">
        <v>171</v>
      </c>
      <c r="G514" s="14">
        <v>0</v>
      </c>
      <c r="H514" s="14"/>
      <c r="I514" s="14"/>
      <c r="J514" s="19">
        <f t="shared" si="47"/>
        <v>0</v>
      </c>
      <c r="K514" s="15" t="s">
        <v>1113</v>
      </c>
      <c r="L514" s="14"/>
      <c r="M514" s="14"/>
      <c r="N514" s="14"/>
      <c r="O514" s="14"/>
      <c r="P514" s="85">
        <f t="shared" si="50"/>
        <v>0</v>
      </c>
      <c r="Q514" s="18">
        <v>0.1</v>
      </c>
      <c r="R514" s="17">
        <f t="shared" si="49"/>
        <v>0</v>
      </c>
    </row>
    <row r="515" spans="1:18" ht="33" customHeight="1" x14ac:dyDescent="0.25">
      <c r="A515" s="183">
        <v>512</v>
      </c>
      <c r="B515" s="15" t="s">
        <v>1114</v>
      </c>
      <c r="C515" s="14"/>
      <c r="D515" s="14">
        <v>13</v>
      </c>
      <c r="E515" s="15" t="s">
        <v>1115</v>
      </c>
      <c r="F515" s="15" t="s">
        <v>171</v>
      </c>
      <c r="G515" s="14">
        <v>0</v>
      </c>
      <c r="H515" s="14"/>
      <c r="I515" s="14"/>
      <c r="J515" s="19">
        <f t="shared" ref="J515:J517" si="51">(G515*2)+H515+I515</f>
        <v>0</v>
      </c>
      <c r="K515" s="15" t="s">
        <v>150</v>
      </c>
      <c r="L515" s="14"/>
      <c r="M515" s="14"/>
      <c r="N515" s="14"/>
      <c r="O515" s="14"/>
      <c r="P515" s="85">
        <f t="shared" si="50"/>
        <v>0</v>
      </c>
      <c r="Q515" s="18">
        <v>0.1</v>
      </c>
      <c r="R515" s="17">
        <f t="shared" si="49"/>
        <v>0</v>
      </c>
    </row>
    <row r="516" spans="1:18" ht="33" customHeight="1" x14ac:dyDescent="0.25">
      <c r="A516" s="183">
        <v>513</v>
      </c>
      <c r="B516" s="15" t="s">
        <v>1116</v>
      </c>
      <c r="C516" s="14"/>
      <c r="D516" s="14">
        <v>14</v>
      </c>
      <c r="E516" s="15" t="s">
        <v>1117</v>
      </c>
      <c r="F516" s="15" t="s">
        <v>171</v>
      </c>
      <c r="G516" s="14">
        <v>0</v>
      </c>
      <c r="H516" s="14"/>
      <c r="I516" s="14"/>
      <c r="J516" s="19">
        <f t="shared" si="51"/>
        <v>0</v>
      </c>
      <c r="K516" s="15"/>
      <c r="L516" s="14"/>
      <c r="M516" s="14"/>
      <c r="N516" s="14"/>
      <c r="O516" s="16">
        <v>1.3</v>
      </c>
      <c r="P516" s="85">
        <f t="shared" si="50"/>
        <v>0</v>
      </c>
      <c r="Q516" s="18">
        <v>0.1</v>
      </c>
      <c r="R516" s="17">
        <f t="shared" si="49"/>
        <v>0</v>
      </c>
    </row>
    <row r="517" spans="1:18" ht="33" customHeight="1" x14ac:dyDescent="0.25">
      <c r="A517" s="183">
        <v>514</v>
      </c>
      <c r="B517" s="15" t="s">
        <v>1118</v>
      </c>
      <c r="C517" s="14"/>
      <c r="D517" s="14">
        <v>14</v>
      </c>
      <c r="E517" s="15" t="s">
        <v>462</v>
      </c>
      <c r="F517" s="15" t="s">
        <v>171</v>
      </c>
      <c r="G517" s="14">
        <v>0</v>
      </c>
      <c r="H517" s="14"/>
      <c r="I517" s="14"/>
      <c r="J517" s="19">
        <f t="shared" si="51"/>
        <v>0</v>
      </c>
      <c r="K517" s="15"/>
      <c r="L517" s="14"/>
      <c r="M517" s="14"/>
      <c r="N517" s="14"/>
      <c r="O517" s="16">
        <v>1.3</v>
      </c>
      <c r="P517" s="85">
        <f t="shared" si="50"/>
        <v>0</v>
      </c>
      <c r="Q517" s="18">
        <v>0.1</v>
      </c>
      <c r="R517" s="17">
        <f t="shared" si="49"/>
        <v>0</v>
      </c>
    </row>
    <row r="518" spans="1:18" ht="33" customHeight="1" x14ac:dyDescent="0.25">
      <c r="A518" s="183">
        <v>515</v>
      </c>
      <c r="B518" s="15" t="s">
        <v>1119</v>
      </c>
      <c r="C518" s="14"/>
      <c r="D518" s="14">
        <v>15</v>
      </c>
      <c r="E518" s="15" t="s">
        <v>1120</v>
      </c>
      <c r="F518" s="15" t="s">
        <v>171</v>
      </c>
      <c r="G518" s="14">
        <v>0</v>
      </c>
      <c r="H518" s="14"/>
      <c r="I518" s="14"/>
      <c r="J518" s="19">
        <f>G518*2+H518+I518</f>
        <v>0</v>
      </c>
      <c r="K518" s="15"/>
      <c r="L518" s="14"/>
      <c r="M518" s="14"/>
      <c r="N518" s="14"/>
      <c r="O518" s="16">
        <v>1</v>
      </c>
      <c r="P518" s="78">
        <f t="shared" si="50"/>
        <v>0</v>
      </c>
      <c r="Q518" s="18">
        <v>0.1</v>
      </c>
      <c r="R518" s="17">
        <f t="shared" si="49"/>
        <v>0</v>
      </c>
    </row>
    <row r="519" spans="1:18" ht="33" customHeight="1" x14ac:dyDescent="0.25">
      <c r="A519" s="183">
        <v>516</v>
      </c>
      <c r="B519" s="15" t="s">
        <v>1121</v>
      </c>
      <c r="C519" s="14"/>
      <c r="D519" s="14">
        <v>15</v>
      </c>
      <c r="E519" s="15" t="s">
        <v>1122</v>
      </c>
      <c r="F519" s="15" t="s">
        <v>171</v>
      </c>
      <c r="G519" s="14">
        <v>0</v>
      </c>
      <c r="H519" s="14"/>
      <c r="I519" s="14"/>
      <c r="J519" s="19">
        <f t="shared" ref="J519:J537" si="52">(G519*2)+H519+I519</f>
        <v>0</v>
      </c>
      <c r="K519" s="15"/>
      <c r="L519" s="14"/>
      <c r="M519" s="14"/>
      <c r="N519" s="14"/>
      <c r="O519" s="16">
        <v>1</v>
      </c>
      <c r="P519" s="85">
        <f t="shared" si="50"/>
        <v>0</v>
      </c>
      <c r="Q519" s="18">
        <v>0.1</v>
      </c>
      <c r="R519" s="17">
        <f t="shared" si="49"/>
        <v>0</v>
      </c>
    </row>
    <row r="520" spans="1:18" ht="33" customHeight="1" x14ac:dyDescent="0.25">
      <c r="A520" s="183">
        <v>517</v>
      </c>
      <c r="B520" s="15" t="s">
        <v>1123</v>
      </c>
      <c r="C520" s="14"/>
      <c r="D520" s="14">
        <v>15</v>
      </c>
      <c r="E520" s="15" t="s">
        <v>1124</v>
      </c>
      <c r="F520" s="15" t="s">
        <v>171</v>
      </c>
      <c r="G520" s="14">
        <v>0</v>
      </c>
      <c r="H520" s="14"/>
      <c r="I520" s="14"/>
      <c r="J520" s="19">
        <f t="shared" si="52"/>
        <v>0</v>
      </c>
      <c r="K520" s="15"/>
      <c r="L520" s="14"/>
      <c r="M520" s="14"/>
      <c r="N520" s="14"/>
      <c r="O520" s="16">
        <v>1</v>
      </c>
      <c r="P520" s="85">
        <f t="shared" si="50"/>
        <v>0</v>
      </c>
      <c r="Q520" s="18">
        <v>0.1</v>
      </c>
      <c r="R520" s="17">
        <f t="shared" si="49"/>
        <v>0</v>
      </c>
    </row>
    <row r="521" spans="1:18" ht="33" customHeight="1" x14ac:dyDescent="0.25">
      <c r="A521" s="183">
        <v>518</v>
      </c>
      <c r="B521" s="15" t="s">
        <v>1125</v>
      </c>
      <c r="C521" s="14"/>
      <c r="D521" s="14">
        <v>15</v>
      </c>
      <c r="E521" s="15" t="s">
        <v>1126</v>
      </c>
      <c r="F521" s="15" t="s">
        <v>171</v>
      </c>
      <c r="G521" s="14">
        <v>0</v>
      </c>
      <c r="H521" s="14"/>
      <c r="I521" s="14"/>
      <c r="J521" s="19">
        <f t="shared" si="52"/>
        <v>0</v>
      </c>
      <c r="K521" s="15"/>
      <c r="L521" s="14"/>
      <c r="M521" s="14"/>
      <c r="N521" s="14"/>
      <c r="O521" s="16">
        <v>1</v>
      </c>
      <c r="P521" s="85">
        <f t="shared" si="50"/>
        <v>0</v>
      </c>
      <c r="Q521" s="18">
        <v>0.1</v>
      </c>
      <c r="R521" s="17">
        <f t="shared" si="49"/>
        <v>0</v>
      </c>
    </row>
    <row r="522" spans="1:18" ht="33" customHeight="1" x14ac:dyDescent="0.25">
      <c r="A522" s="183">
        <v>519</v>
      </c>
      <c r="B522" s="15" t="s">
        <v>1127</v>
      </c>
      <c r="C522" s="14"/>
      <c r="D522" s="14">
        <v>15</v>
      </c>
      <c r="E522" s="15" t="s">
        <v>158</v>
      </c>
      <c r="F522" s="15" t="s">
        <v>171</v>
      </c>
      <c r="G522" s="14">
        <v>0</v>
      </c>
      <c r="H522" s="14"/>
      <c r="I522" s="14"/>
      <c r="J522" s="19">
        <f t="shared" si="52"/>
        <v>0</v>
      </c>
      <c r="K522" s="15"/>
      <c r="L522" s="14"/>
      <c r="M522" s="14"/>
      <c r="N522" s="14"/>
      <c r="O522" s="16">
        <v>1</v>
      </c>
      <c r="P522" s="85">
        <f t="shared" si="50"/>
        <v>0</v>
      </c>
      <c r="Q522" s="18">
        <v>0.1</v>
      </c>
      <c r="R522" s="17">
        <f t="shared" si="49"/>
        <v>0</v>
      </c>
    </row>
    <row r="523" spans="1:18" ht="33" customHeight="1" x14ac:dyDescent="0.25">
      <c r="A523" s="183">
        <v>520</v>
      </c>
      <c r="B523" s="15" t="s">
        <v>1128</v>
      </c>
      <c r="C523" s="14"/>
      <c r="D523" s="14">
        <v>15</v>
      </c>
      <c r="E523" s="15" t="s">
        <v>1129</v>
      </c>
      <c r="F523" s="15" t="s">
        <v>171</v>
      </c>
      <c r="G523" s="14">
        <v>0</v>
      </c>
      <c r="H523" s="14"/>
      <c r="I523" s="14"/>
      <c r="J523" s="19">
        <f t="shared" si="52"/>
        <v>0</v>
      </c>
      <c r="K523" s="15"/>
      <c r="L523" s="14"/>
      <c r="M523" s="14"/>
      <c r="N523" s="14"/>
      <c r="O523" s="16">
        <v>1</v>
      </c>
      <c r="P523" s="85">
        <f t="shared" si="50"/>
        <v>0</v>
      </c>
      <c r="Q523" s="18">
        <v>0.1</v>
      </c>
      <c r="R523" s="17">
        <f t="shared" si="49"/>
        <v>0</v>
      </c>
    </row>
    <row r="524" spans="1:18" ht="33" customHeight="1" x14ac:dyDescent="0.25">
      <c r="A524" s="183">
        <v>521</v>
      </c>
      <c r="B524" s="15" t="s">
        <v>1130</v>
      </c>
      <c r="C524" s="14"/>
      <c r="D524" s="14">
        <v>15</v>
      </c>
      <c r="E524" s="15" t="s">
        <v>1131</v>
      </c>
      <c r="F524" s="15" t="s">
        <v>171</v>
      </c>
      <c r="G524" s="14">
        <v>0</v>
      </c>
      <c r="H524" s="14"/>
      <c r="I524" s="14"/>
      <c r="J524" s="19">
        <f t="shared" si="52"/>
        <v>0</v>
      </c>
      <c r="K524" s="15"/>
      <c r="L524" s="14"/>
      <c r="M524" s="14"/>
      <c r="N524" s="14"/>
      <c r="O524" s="16">
        <v>1</v>
      </c>
      <c r="P524" s="85">
        <f t="shared" si="50"/>
        <v>0</v>
      </c>
      <c r="Q524" s="18">
        <v>0.1</v>
      </c>
      <c r="R524" s="17">
        <f t="shared" si="49"/>
        <v>0</v>
      </c>
    </row>
    <row r="525" spans="1:18" ht="33" customHeight="1" x14ac:dyDescent="0.25">
      <c r="A525" s="183">
        <v>522</v>
      </c>
      <c r="B525" s="15" t="s">
        <v>1132</v>
      </c>
      <c r="C525" s="14"/>
      <c r="D525" s="14">
        <v>15</v>
      </c>
      <c r="E525" s="15" t="s">
        <v>1133</v>
      </c>
      <c r="F525" s="15" t="s">
        <v>171</v>
      </c>
      <c r="G525" s="14">
        <v>0</v>
      </c>
      <c r="H525" s="14"/>
      <c r="I525" s="14"/>
      <c r="J525" s="19">
        <f t="shared" si="52"/>
        <v>0</v>
      </c>
      <c r="K525" s="15"/>
      <c r="L525" s="14"/>
      <c r="M525" s="14"/>
      <c r="N525" s="14"/>
      <c r="O525" s="16">
        <v>1</v>
      </c>
      <c r="P525" s="85">
        <f t="shared" si="50"/>
        <v>0</v>
      </c>
      <c r="Q525" s="18">
        <v>0.1</v>
      </c>
      <c r="R525" s="17">
        <f t="shared" si="49"/>
        <v>0</v>
      </c>
    </row>
    <row r="526" spans="1:18" ht="33" customHeight="1" x14ac:dyDescent="0.25">
      <c r="A526" s="183">
        <v>523</v>
      </c>
      <c r="B526" s="15" t="s">
        <v>1134</v>
      </c>
      <c r="C526" s="14"/>
      <c r="D526" s="14">
        <v>15</v>
      </c>
      <c r="E526" s="15" t="s">
        <v>462</v>
      </c>
      <c r="F526" s="15" t="s">
        <v>171</v>
      </c>
      <c r="G526" s="14">
        <v>0</v>
      </c>
      <c r="H526" s="14"/>
      <c r="I526" s="14"/>
      <c r="J526" s="19">
        <f t="shared" si="52"/>
        <v>0</v>
      </c>
      <c r="K526" s="15"/>
      <c r="L526" s="14"/>
      <c r="M526" s="14"/>
      <c r="N526" s="14"/>
      <c r="O526" s="16">
        <v>1</v>
      </c>
      <c r="P526" s="85">
        <f t="shared" si="50"/>
        <v>0</v>
      </c>
      <c r="Q526" s="18">
        <v>0.1</v>
      </c>
      <c r="R526" s="17">
        <f t="shared" si="49"/>
        <v>0</v>
      </c>
    </row>
    <row r="527" spans="1:18" ht="33" customHeight="1" x14ac:dyDescent="0.25">
      <c r="A527" s="183">
        <v>524</v>
      </c>
      <c r="B527" s="15" t="s">
        <v>1135</v>
      </c>
      <c r="C527" s="14"/>
      <c r="D527" s="14">
        <v>15</v>
      </c>
      <c r="E527" s="15" t="s">
        <v>554</v>
      </c>
      <c r="F527" s="15" t="s">
        <v>171</v>
      </c>
      <c r="G527" s="14">
        <v>0</v>
      </c>
      <c r="H527" s="14"/>
      <c r="I527" s="14"/>
      <c r="J527" s="19">
        <f t="shared" si="52"/>
        <v>0</v>
      </c>
      <c r="K527" s="15"/>
      <c r="L527" s="14"/>
      <c r="M527" s="14"/>
      <c r="N527" s="14"/>
      <c r="O527" s="16">
        <v>1</v>
      </c>
      <c r="P527" s="85">
        <f t="shared" si="50"/>
        <v>0</v>
      </c>
      <c r="Q527" s="18">
        <v>0.1</v>
      </c>
      <c r="R527" s="17">
        <f t="shared" si="49"/>
        <v>0</v>
      </c>
    </row>
    <row r="528" spans="1:18" ht="33" customHeight="1" x14ac:dyDescent="0.25">
      <c r="A528" s="183">
        <v>525</v>
      </c>
      <c r="B528" s="15" t="s">
        <v>1136</v>
      </c>
      <c r="C528" s="14" t="s">
        <v>126</v>
      </c>
      <c r="D528" s="14">
        <v>15</v>
      </c>
      <c r="E528" s="15" t="s">
        <v>1137</v>
      </c>
      <c r="F528" s="15" t="s">
        <v>171</v>
      </c>
      <c r="G528" s="14">
        <v>0</v>
      </c>
      <c r="H528" s="14"/>
      <c r="I528" s="14"/>
      <c r="J528" s="19">
        <f t="shared" si="52"/>
        <v>0</v>
      </c>
      <c r="K528" s="15"/>
      <c r="L528" s="14"/>
      <c r="M528" s="14"/>
      <c r="N528" s="14"/>
      <c r="O528" s="14"/>
      <c r="P528" s="85">
        <f t="shared" si="50"/>
        <v>0</v>
      </c>
      <c r="Q528" s="18">
        <v>0.1</v>
      </c>
      <c r="R528" s="17">
        <f t="shared" si="49"/>
        <v>0</v>
      </c>
    </row>
    <row r="529" spans="1:18" ht="33" customHeight="1" x14ac:dyDescent="0.25">
      <c r="A529" s="183">
        <v>526</v>
      </c>
      <c r="B529" s="15" t="s">
        <v>1138</v>
      </c>
      <c r="C529" s="14" t="s">
        <v>126</v>
      </c>
      <c r="D529" s="14">
        <v>15</v>
      </c>
      <c r="E529" s="15" t="s">
        <v>158</v>
      </c>
      <c r="F529" s="15" t="s">
        <v>171</v>
      </c>
      <c r="G529" s="14">
        <v>0</v>
      </c>
      <c r="H529" s="14"/>
      <c r="I529" s="14"/>
      <c r="J529" s="19">
        <f t="shared" si="52"/>
        <v>0</v>
      </c>
      <c r="K529" s="15"/>
      <c r="L529" s="14"/>
      <c r="M529" s="14"/>
      <c r="N529" s="14"/>
      <c r="O529" s="14"/>
      <c r="P529" s="85">
        <f t="shared" si="50"/>
        <v>0</v>
      </c>
      <c r="Q529" s="18">
        <v>0.1</v>
      </c>
      <c r="R529" s="17">
        <f t="shared" si="49"/>
        <v>0</v>
      </c>
    </row>
    <row r="530" spans="1:18" ht="33" customHeight="1" x14ac:dyDescent="0.25">
      <c r="A530" s="183">
        <v>527</v>
      </c>
      <c r="B530" s="15" t="s">
        <v>1139</v>
      </c>
      <c r="C530" s="14" t="s">
        <v>169</v>
      </c>
      <c r="D530" s="14">
        <v>15</v>
      </c>
      <c r="E530" s="15" t="s">
        <v>163</v>
      </c>
      <c r="F530" s="15" t="s">
        <v>171</v>
      </c>
      <c r="G530" s="14">
        <v>0</v>
      </c>
      <c r="H530" s="14"/>
      <c r="I530" s="14"/>
      <c r="J530" s="19">
        <f t="shared" si="52"/>
        <v>0</v>
      </c>
      <c r="K530" s="15"/>
      <c r="L530" s="14"/>
      <c r="M530" s="14"/>
      <c r="N530" s="14"/>
      <c r="O530" s="14"/>
      <c r="P530" s="85">
        <f t="shared" si="50"/>
        <v>0</v>
      </c>
      <c r="Q530" s="18">
        <v>0.1</v>
      </c>
      <c r="R530" s="17">
        <f t="shared" si="49"/>
        <v>0</v>
      </c>
    </row>
    <row r="531" spans="1:18" ht="33" customHeight="1" x14ac:dyDescent="0.25">
      <c r="A531" s="183">
        <v>528</v>
      </c>
      <c r="B531" s="15" t="s">
        <v>1140</v>
      </c>
      <c r="C531" s="14"/>
      <c r="D531" s="14">
        <v>16</v>
      </c>
      <c r="E531" s="15" t="s">
        <v>1141</v>
      </c>
      <c r="F531" s="15" t="s">
        <v>171</v>
      </c>
      <c r="G531" s="14">
        <v>0</v>
      </c>
      <c r="H531" s="14"/>
      <c r="I531" s="14"/>
      <c r="J531" s="19">
        <f t="shared" si="52"/>
        <v>0</v>
      </c>
      <c r="K531" s="15"/>
      <c r="L531" s="14"/>
      <c r="M531" s="14"/>
      <c r="N531" s="14"/>
      <c r="O531" s="16">
        <v>1</v>
      </c>
      <c r="P531" s="85">
        <f t="shared" si="50"/>
        <v>0</v>
      </c>
      <c r="Q531" s="18">
        <v>0.1</v>
      </c>
      <c r="R531" s="17">
        <f t="shared" si="49"/>
        <v>0</v>
      </c>
    </row>
    <row r="532" spans="1:18" ht="33" customHeight="1" x14ac:dyDescent="0.25">
      <c r="A532" s="183">
        <v>529</v>
      </c>
      <c r="B532" s="15" t="s">
        <v>1142</v>
      </c>
      <c r="C532" s="14"/>
      <c r="D532" s="14">
        <v>16</v>
      </c>
      <c r="E532" s="15" t="s">
        <v>150</v>
      </c>
      <c r="F532" s="15" t="s">
        <v>171</v>
      </c>
      <c r="G532" s="14">
        <v>0</v>
      </c>
      <c r="H532" s="14"/>
      <c r="I532" s="14"/>
      <c r="J532" s="19">
        <f t="shared" si="52"/>
        <v>0</v>
      </c>
      <c r="K532" s="15"/>
      <c r="L532" s="14"/>
      <c r="M532" s="14"/>
      <c r="N532" s="14"/>
      <c r="O532" s="16">
        <v>1</v>
      </c>
      <c r="P532" s="85">
        <f t="shared" si="50"/>
        <v>0</v>
      </c>
      <c r="Q532" s="18">
        <v>0.1</v>
      </c>
      <c r="R532" s="17">
        <f t="shared" si="49"/>
        <v>0</v>
      </c>
    </row>
    <row r="533" spans="1:18" ht="33" customHeight="1" x14ac:dyDescent="0.25">
      <c r="A533" s="183">
        <v>530</v>
      </c>
      <c r="B533" s="15" t="s">
        <v>1143</v>
      </c>
      <c r="C533" s="14"/>
      <c r="D533" s="14">
        <v>16</v>
      </c>
      <c r="E533" s="15" t="s">
        <v>1144</v>
      </c>
      <c r="F533" s="15" t="s">
        <v>171</v>
      </c>
      <c r="G533" s="14">
        <v>0</v>
      </c>
      <c r="H533" s="14"/>
      <c r="I533" s="14"/>
      <c r="J533" s="19">
        <f t="shared" si="52"/>
        <v>0</v>
      </c>
      <c r="K533" s="15"/>
      <c r="L533" s="14"/>
      <c r="M533" s="14"/>
      <c r="N533" s="14"/>
      <c r="O533" s="16">
        <v>1</v>
      </c>
      <c r="P533" s="85">
        <f t="shared" si="50"/>
        <v>0</v>
      </c>
      <c r="Q533" s="18">
        <v>0.1</v>
      </c>
      <c r="R533" s="17">
        <f t="shared" si="49"/>
        <v>0</v>
      </c>
    </row>
    <row r="534" spans="1:18" ht="33" customHeight="1" x14ac:dyDescent="0.25">
      <c r="A534" s="183">
        <v>531</v>
      </c>
      <c r="B534" s="15" t="s">
        <v>1145</v>
      </c>
      <c r="C534" s="14"/>
      <c r="D534" s="14">
        <v>16</v>
      </c>
      <c r="E534" s="15" t="s">
        <v>1146</v>
      </c>
      <c r="F534" s="15" t="s">
        <v>171</v>
      </c>
      <c r="G534" s="14">
        <v>0</v>
      </c>
      <c r="H534" s="14"/>
      <c r="I534" s="14"/>
      <c r="J534" s="19">
        <f t="shared" si="52"/>
        <v>0</v>
      </c>
      <c r="K534" s="15"/>
      <c r="L534" s="14"/>
      <c r="M534" s="14"/>
      <c r="N534" s="14"/>
      <c r="O534" s="16">
        <v>1</v>
      </c>
      <c r="P534" s="85">
        <f t="shared" si="50"/>
        <v>0</v>
      </c>
      <c r="Q534" s="18">
        <v>0.1</v>
      </c>
      <c r="R534" s="17">
        <f t="shared" si="49"/>
        <v>0</v>
      </c>
    </row>
    <row r="535" spans="1:18" ht="33" customHeight="1" x14ac:dyDescent="0.25">
      <c r="A535" s="183">
        <v>532</v>
      </c>
      <c r="B535" s="15" t="s">
        <v>1147</v>
      </c>
      <c r="C535" s="14" t="s">
        <v>126</v>
      </c>
      <c r="D535" s="14">
        <v>16</v>
      </c>
      <c r="E535" s="15"/>
      <c r="F535" s="15" t="s">
        <v>171</v>
      </c>
      <c r="G535" s="14">
        <v>0</v>
      </c>
      <c r="H535" s="14"/>
      <c r="I535" s="14"/>
      <c r="J535" s="19">
        <f t="shared" si="52"/>
        <v>0</v>
      </c>
      <c r="K535" s="15"/>
      <c r="L535" s="14"/>
      <c r="M535" s="14"/>
      <c r="N535" s="14"/>
      <c r="O535" s="14"/>
      <c r="P535" s="85">
        <f t="shared" si="50"/>
        <v>0</v>
      </c>
      <c r="Q535" s="18">
        <v>0.1</v>
      </c>
      <c r="R535" s="17">
        <f t="shared" si="49"/>
        <v>0</v>
      </c>
    </row>
    <row r="536" spans="1:18" ht="33" customHeight="1" x14ac:dyDescent="0.25">
      <c r="A536" s="183">
        <v>533</v>
      </c>
      <c r="B536" s="15" t="s">
        <v>1148</v>
      </c>
      <c r="C536" s="14" t="s">
        <v>126</v>
      </c>
      <c r="D536" s="14">
        <v>16</v>
      </c>
      <c r="E536" s="15" t="s">
        <v>158</v>
      </c>
      <c r="F536" s="15" t="s">
        <v>171</v>
      </c>
      <c r="G536" s="14">
        <v>0</v>
      </c>
      <c r="H536" s="14"/>
      <c r="I536" s="14"/>
      <c r="J536" s="19">
        <f t="shared" si="52"/>
        <v>0</v>
      </c>
      <c r="K536" s="15"/>
      <c r="L536" s="14"/>
      <c r="M536" s="14"/>
      <c r="N536" s="14"/>
      <c r="O536" s="14"/>
      <c r="P536" s="85">
        <f t="shared" si="50"/>
        <v>0</v>
      </c>
      <c r="Q536" s="18">
        <v>0.1</v>
      </c>
      <c r="R536" s="17">
        <f t="shared" si="49"/>
        <v>0</v>
      </c>
    </row>
    <row r="537" spans="1:18" ht="33" customHeight="1" x14ac:dyDescent="0.25">
      <c r="A537" s="183">
        <v>534</v>
      </c>
      <c r="B537" s="15" t="s">
        <v>1149</v>
      </c>
      <c r="C537" s="14"/>
      <c r="D537" s="14">
        <v>17</v>
      </c>
      <c r="E537" s="15" t="s">
        <v>961</v>
      </c>
      <c r="F537" s="15" t="s">
        <v>171</v>
      </c>
      <c r="G537" s="14">
        <v>0</v>
      </c>
      <c r="H537" s="14"/>
      <c r="I537" s="14"/>
      <c r="J537" s="19">
        <f t="shared" si="52"/>
        <v>0</v>
      </c>
      <c r="K537" s="15"/>
      <c r="L537" s="14"/>
      <c r="M537" s="14"/>
      <c r="N537" s="14"/>
      <c r="O537" s="14"/>
      <c r="P537" s="85">
        <f t="shared" si="50"/>
        <v>0</v>
      </c>
      <c r="Q537" s="18">
        <v>0.1</v>
      </c>
      <c r="R537" s="17">
        <f t="shared" si="49"/>
        <v>0</v>
      </c>
    </row>
    <row r="538" spans="1:18" ht="33" customHeight="1" x14ac:dyDescent="0.25">
      <c r="A538" s="183">
        <v>535</v>
      </c>
      <c r="B538" s="15" t="s">
        <v>1150</v>
      </c>
      <c r="C538" s="15"/>
      <c r="D538" s="15">
        <v>17</v>
      </c>
      <c r="E538" s="15" t="s">
        <v>1151</v>
      </c>
      <c r="F538" s="15" t="s">
        <v>171</v>
      </c>
      <c r="G538" s="14">
        <v>0</v>
      </c>
      <c r="H538" s="14">
        <v>0</v>
      </c>
      <c r="I538" s="14">
        <v>0</v>
      </c>
      <c r="J538" s="19">
        <f>G538*2+H538+I538</f>
        <v>0</v>
      </c>
      <c r="K538" s="15"/>
      <c r="L538" s="16"/>
      <c r="M538" s="16"/>
      <c r="N538" s="16"/>
      <c r="O538" s="16">
        <v>1.3</v>
      </c>
      <c r="P538" s="78">
        <f t="shared" si="50"/>
        <v>0</v>
      </c>
      <c r="Q538" s="18">
        <v>0.1</v>
      </c>
      <c r="R538" s="17">
        <f t="shared" ref="R538:R569" si="53">(P538/Q538)*1000</f>
        <v>0</v>
      </c>
    </row>
    <row r="539" spans="1:18" ht="33" customHeight="1" x14ac:dyDescent="0.25">
      <c r="A539" s="183">
        <v>536</v>
      </c>
      <c r="B539" s="15" t="s">
        <v>1152</v>
      </c>
      <c r="C539" s="14"/>
      <c r="D539" s="14">
        <v>17</v>
      </c>
      <c r="E539" s="15" t="s">
        <v>150</v>
      </c>
      <c r="F539" s="15" t="s">
        <v>171</v>
      </c>
      <c r="G539" s="14">
        <v>0</v>
      </c>
      <c r="H539" s="14"/>
      <c r="I539" s="14"/>
      <c r="J539" s="19">
        <f t="shared" ref="J539:J574" si="54">(G539*2)+H539+I539</f>
        <v>0</v>
      </c>
      <c r="K539" s="15"/>
      <c r="L539" s="14"/>
      <c r="M539" s="14"/>
      <c r="N539" s="14"/>
      <c r="O539" s="16">
        <v>1</v>
      </c>
      <c r="P539" s="85">
        <f t="shared" si="50"/>
        <v>0</v>
      </c>
      <c r="Q539" s="18">
        <v>0.1</v>
      </c>
      <c r="R539" s="17">
        <f t="shared" si="53"/>
        <v>0</v>
      </c>
    </row>
    <row r="540" spans="1:18" ht="33" customHeight="1" x14ac:dyDescent="0.25">
      <c r="A540" s="183">
        <v>537</v>
      </c>
      <c r="B540" s="15" t="s">
        <v>1153</v>
      </c>
      <c r="C540" s="14" t="s">
        <v>126</v>
      </c>
      <c r="D540" s="14">
        <v>17</v>
      </c>
      <c r="E540" s="15" t="s">
        <v>1154</v>
      </c>
      <c r="F540" s="15" t="s">
        <v>171</v>
      </c>
      <c r="G540" s="14">
        <v>0</v>
      </c>
      <c r="H540" s="14"/>
      <c r="I540" s="14"/>
      <c r="J540" s="19">
        <f t="shared" si="54"/>
        <v>0</v>
      </c>
      <c r="K540" s="15"/>
      <c r="L540" s="14"/>
      <c r="M540" s="14"/>
      <c r="N540" s="14"/>
      <c r="O540" s="14"/>
      <c r="P540" s="85">
        <f t="shared" si="50"/>
        <v>0</v>
      </c>
      <c r="Q540" s="18">
        <v>0.1</v>
      </c>
      <c r="R540" s="17">
        <f t="shared" si="53"/>
        <v>0</v>
      </c>
    </row>
    <row r="541" spans="1:18" ht="33" customHeight="1" x14ac:dyDescent="0.25">
      <c r="A541" s="183">
        <v>538</v>
      </c>
      <c r="B541" s="15" t="s">
        <v>1155</v>
      </c>
      <c r="C541" s="14" t="s">
        <v>126</v>
      </c>
      <c r="D541" s="14">
        <v>17</v>
      </c>
      <c r="E541" s="15" t="s">
        <v>1156</v>
      </c>
      <c r="F541" s="15" t="s">
        <v>171</v>
      </c>
      <c r="G541" s="14">
        <v>0</v>
      </c>
      <c r="H541" s="14"/>
      <c r="I541" s="14"/>
      <c r="J541" s="19">
        <f t="shared" si="54"/>
        <v>0</v>
      </c>
      <c r="K541" s="15"/>
      <c r="L541" s="14"/>
      <c r="M541" s="14"/>
      <c r="N541" s="14"/>
      <c r="O541" s="14"/>
      <c r="P541" s="85">
        <f t="shared" si="50"/>
        <v>0</v>
      </c>
      <c r="Q541" s="18">
        <v>0.1</v>
      </c>
      <c r="R541" s="17">
        <f t="shared" si="53"/>
        <v>0</v>
      </c>
    </row>
    <row r="542" spans="1:18" ht="33" customHeight="1" x14ac:dyDescent="0.25">
      <c r="A542" s="183">
        <v>539</v>
      </c>
      <c r="B542" s="15" t="s">
        <v>1157</v>
      </c>
      <c r="C542" s="14"/>
      <c r="D542" s="14">
        <v>17</v>
      </c>
      <c r="E542" s="15" t="s">
        <v>451</v>
      </c>
      <c r="F542" s="15" t="s">
        <v>171</v>
      </c>
      <c r="G542" s="14">
        <v>0</v>
      </c>
      <c r="H542" s="14"/>
      <c r="I542" s="14"/>
      <c r="J542" s="19">
        <f t="shared" si="54"/>
        <v>0</v>
      </c>
      <c r="K542" s="15"/>
      <c r="L542" s="14"/>
      <c r="M542" s="14"/>
      <c r="N542" s="14"/>
      <c r="O542" s="14"/>
      <c r="P542" s="85">
        <f t="shared" si="50"/>
        <v>0</v>
      </c>
      <c r="Q542" s="18">
        <v>0.1</v>
      </c>
      <c r="R542" s="17">
        <f t="shared" si="53"/>
        <v>0</v>
      </c>
    </row>
    <row r="543" spans="1:18" ht="33" customHeight="1" x14ac:dyDescent="0.25">
      <c r="A543" s="183">
        <v>540</v>
      </c>
      <c r="B543" s="15" t="s">
        <v>1158</v>
      </c>
      <c r="C543" s="14"/>
      <c r="D543" s="14">
        <v>17</v>
      </c>
      <c r="E543" s="15" t="s">
        <v>158</v>
      </c>
      <c r="F543" s="15" t="s">
        <v>171</v>
      </c>
      <c r="G543" s="14">
        <v>0</v>
      </c>
      <c r="H543" s="14"/>
      <c r="I543" s="14"/>
      <c r="J543" s="19">
        <f t="shared" si="54"/>
        <v>0</v>
      </c>
      <c r="K543" s="15"/>
      <c r="L543" s="14"/>
      <c r="M543" s="14"/>
      <c r="N543" s="14"/>
      <c r="O543" s="14"/>
      <c r="P543" s="85">
        <f t="shared" si="50"/>
        <v>0</v>
      </c>
      <c r="Q543" s="18">
        <v>0.1</v>
      </c>
      <c r="R543" s="17">
        <f t="shared" si="53"/>
        <v>0</v>
      </c>
    </row>
    <row r="544" spans="1:18" ht="33" customHeight="1" x14ac:dyDescent="0.25">
      <c r="A544" s="183">
        <v>541</v>
      </c>
      <c r="B544" s="15" t="s">
        <v>1159</v>
      </c>
      <c r="C544" s="14"/>
      <c r="D544" s="14">
        <v>17</v>
      </c>
      <c r="E544" s="15" t="s">
        <v>961</v>
      </c>
      <c r="F544" s="15" t="s">
        <v>171</v>
      </c>
      <c r="G544" s="14">
        <v>0</v>
      </c>
      <c r="H544" s="14"/>
      <c r="I544" s="14"/>
      <c r="J544" s="19">
        <f t="shared" si="54"/>
        <v>0</v>
      </c>
      <c r="K544" s="15"/>
      <c r="L544" s="14"/>
      <c r="M544" s="14"/>
      <c r="N544" s="14"/>
      <c r="O544" s="14"/>
      <c r="P544" s="85">
        <f>(((G545*L544*2)+(H544*M544)+(I544*N544))*O544)*100</f>
        <v>0</v>
      </c>
      <c r="Q544" s="18">
        <v>0.1</v>
      </c>
      <c r="R544" s="17">
        <f t="shared" si="53"/>
        <v>0</v>
      </c>
    </row>
    <row r="545" spans="1:18" ht="33" customHeight="1" x14ac:dyDescent="0.25">
      <c r="A545" s="183">
        <v>542</v>
      </c>
      <c r="B545" s="15" t="s">
        <v>1160</v>
      </c>
      <c r="C545" s="15"/>
      <c r="D545" s="15">
        <v>18</v>
      </c>
      <c r="E545" s="15" t="s">
        <v>961</v>
      </c>
      <c r="F545" s="15" t="s">
        <v>171</v>
      </c>
      <c r="G545" s="14">
        <v>0</v>
      </c>
      <c r="H545" s="14"/>
      <c r="I545" s="14"/>
      <c r="J545" s="19">
        <f t="shared" si="54"/>
        <v>0</v>
      </c>
      <c r="K545" s="15"/>
      <c r="L545" s="16"/>
      <c r="M545" s="16"/>
      <c r="N545" s="16"/>
      <c r="O545" s="16">
        <v>1</v>
      </c>
      <c r="P545" s="21">
        <f t="shared" ref="P545:P576" si="55">(((G545*L545*2)+(H545*M545)+(I545*N545))*O545)*100</f>
        <v>0</v>
      </c>
      <c r="Q545" s="18">
        <v>0.1</v>
      </c>
      <c r="R545" s="17">
        <f t="shared" si="53"/>
        <v>0</v>
      </c>
    </row>
    <row r="546" spans="1:18" ht="33" customHeight="1" x14ac:dyDescent="0.25">
      <c r="A546" s="183">
        <v>543</v>
      </c>
      <c r="B546" s="15" t="s">
        <v>1161</v>
      </c>
      <c r="C546" s="14"/>
      <c r="D546" s="14">
        <v>18</v>
      </c>
      <c r="E546" s="15" t="s">
        <v>1162</v>
      </c>
      <c r="F546" s="15" t="s">
        <v>171</v>
      </c>
      <c r="G546" s="14">
        <v>0</v>
      </c>
      <c r="H546" s="14"/>
      <c r="I546" s="14"/>
      <c r="J546" s="19">
        <f t="shared" si="54"/>
        <v>0</v>
      </c>
      <c r="K546" s="15"/>
      <c r="L546" s="14"/>
      <c r="M546" s="14"/>
      <c r="N546" s="14"/>
      <c r="O546" s="16">
        <v>1</v>
      </c>
      <c r="P546" s="85">
        <f t="shared" si="55"/>
        <v>0</v>
      </c>
      <c r="Q546" s="18">
        <v>0.1</v>
      </c>
      <c r="R546" s="17">
        <f t="shared" si="53"/>
        <v>0</v>
      </c>
    </row>
    <row r="547" spans="1:18" ht="33" customHeight="1" x14ac:dyDescent="0.25">
      <c r="A547" s="183">
        <v>544</v>
      </c>
      <c r="B547" s="15" t="s">
        <v>1163</v>
      </c>
      <c r="C547" s="14"/>
      <c r="D547" s="14">
        <v>18</v>
      </c>
      <c r="E547" s="15" t="s">
        <v>342</v>
      </c>
      <c r="F547" s="15" t="s">
        <v>171</v>
      </c>
      <c r="G547" s="14">
        <v>0</v>
      </c>
      <c r="H547" s="14"/>
      <c r="I547" s="14"/>
      <c r="J547" s="19">
        <f t="shared" si="54"/>
        <v>0</v>
      </c>
      <c r="K547" s="15"/>
      <c r="L547" s="14"/>
      <c r="M547" s="14"/>
      <c r="N547" s="14"/>
      <c r="O547" s="16">
        <v>1</v>
      </c>
      <c r="P547" s="85">
        <f t="shared" si="55"/>
        <v>0</v>
      </c>
      <c r="Q547" s="18">
        <v>0.1</v>
      </c>
      <c r="R547" s="17">
        <f t="shared" si="53"/>
        <v>0</v>
      </c>
    </row>
    <row r="548" spans="1:18" ht="33" customHeight="1" x14ac:dyDescent="0.25">
      <c r="A548" s="183">
        <v>545</v>
      </c>
      <c r="B548" s="15" t="s">
        <v>1164</v>
      </c>
      <c r="C548" s="14"/>
      <c r="D548" s="14">
        <v>18</v>
      </c>
      <c r="E548" s="15" t="s">
        <v>1165</v>
      </c>
      <c r="F548" s="15" t="s">
        <v>171</v>
      </c>
      <c r="G548" s="14">
        <v>0</v>
      </c>
      <c r="H548" s="14"/>
      <c r="I548" s="14"/>
      <c r="J548" s="19">
        <f t="shared" si="54"/>
        <v>0</v>
      </c>
      <c r="K548" s="15"/>
      <c r="L548" s="14"/>
      <c r="M548" s="14"/>
      <c r="N548" s="14"/>
      <c r="O548" s="14"/>
      <c r="P548" s="85">
        <f t="shared" si="55"/>
        <v>0</v>
      </c>
      <c r="Q548" s="18">
        <v>0.1</v>
      </c>
      <c r="R548" s="17">
        <f t="shared" si="53"/>
        <v>0</v>
      </c>
    </row>
    <row r="549" spans="1:18" ht="33" customHeight="1" x14ac:dyDescent="0.25">
      <c r="A549" s="183">
        <v>546</v>
      </c>
      <c r="B549" s="15" t="s">
        <v>1166</v>
      </c>
      <c r="C549" s="14" t="s">
        <v>126</v>
      </c>
      <c r="D549" s="14">
        <v>18</v>
      </c>
      <c r="E549" s="15" t="s">
        <v>1167</v>
      </c>
      <c r="F549" s="15" t="s">
        <v>171</v>
      </c>
      <c r="G549" s="14">
        <v>0</v>
      </c>
      <c r="H549" s="14"/>
      <c r="I549" s="14"/>
      <c r="J549" s="19">
        <f t="shared" si="54"/>
        <v>0</v>
      </c>
      <c r="K549" s="15" t="s">
        <v>1168</v>
      </c>
      <c r="L549" s="14"/>
      <c r="M549" s="14"/>
      <c r="N549" s="14"/>
      <c r="O549" s="14"/>
      <c r="P549" s="85">
        <f t="shared" si="55"/>
        <v>0</v>
      </c>
      <c r="Q549" s="18">
        <v>0.1</v>
      </c>
      <c r="R549" s="17">
        <f t="shared" si="53"/>
        <v>0</v>
      </c>
    </row>
    <row r="550" spans="1:18" ht="33" customHeight="1" x14ac:dyDescent="0.25">
      <c r="A550" s="183">
        <v>547</v>
      </c>
      <c r="B550" s="15" t="s">
        <v>1169</v>
      </c>
      <c r="C550" s="14"/>
      <c r="D550" s="14">
        <v>18</v>
      </c>
      <c r="E550" s="15" t="s">
        <v>158</v>
      </c>
      <c r="F550" s="15" t="s">
        <v>171</v>
      </c>
      <c r="G550" s="14">
        <v>0</v>
      </c>
      <c r="H550" s="14"/>
      <c r="I550" s="14"/>
      <c r="J550" s="19">
        <f t="shared" si="54"/>
        <v>0</v>
      </c>
      <c r="K550" s="15"/>
      <c r="L550" s="14"/>
      <c r="M550" s="14"/>
      <c r="N550" s="14"/>
      <c r="O550" s="14"/>
      <c r="P550" s="85">
        <f t="shared" si="55"/>
        <v>0</v>
      </c>
      <c r="Q550" s="18">
        <v>0.1</v>
      </c>
      <c r="R550" s="17">
        <f t="shared" si="53"/>
        <v>0</v>
      </c>
    </row>
    <row r="551" spans="1:18" ht="33" customHeight="1" x14ac:dyDescent="0.25">
      <c r="A551" s="183">
        <v>548</v>
      </c>
      <c r="B551" s="15" t="s">
        <v>1170</v>
      </c>
      <c r="C551" s="14"/>
      <c r="D551" s="14">
        <v>18</v>
      </c>
      <c r="E551" s="15" t="s">
        <v>158</v>
      </c>
      <c r="F551" s="15" t="s">
        <v>171</v>
      </c>
      <c r="G551" s="14">
        <v>0</v>
      </c>
      <c r="H551" s="14"/>
      <c r="I551" s="14"/>
      <c r="J551" s="83">
        <f t="shared" si="54"/>
        <v>0</v>
      </c>
      <c r="K551" s="15"/>
      <c r="L551" s="14"/>
      <c r="M551" s="14"/>
      <c r="N551" s="14"/>
      <c r="O551" s="14"/>
      <c r="P551" s="85">
        <f t="shared" si="55"/>
        <v>0</v>
      </c>
      <c r="Q551" s="18">
        <v>0.1</v>
      </c>
      <c r="R551" s="17">
        <f t="shared" si="53"/>
        <v>0</v>
      </c>
    </row>
    <row r="552" spans="1:18" ht="33" customHeight="1" x14ac:dyDescent="0.25">
      <c r="A552" s="183">
        <v>549</v>
      </c>
      <c r="B552" s="15" t="s">
        <v>1171</v>
      </c>
      <c r="C552" s="14"/>
      <c r="D552" s="14">
        <v>19</v>
      </c>
      <c r="E552" s="15" t="s">
        <v>1172</v>
      </c>
      <c r="F552" s="15" t="s">
        <v>171</v>
      </c>
      <c r="G552" s="14">
        <v>0</v>
      </c>
      <c r="H552" s="14"/>
      <c r="I552" s="14"/>
      <c r="J552" s="19">
        <f t="shared" si="54"/>
        <v>0</v>
      </c>
      <c r="K552" s="15"/>
      <c r="L552" s="14"/>
      <c r="M552" s="14"/>
      <c r="N552" s="14"/>
      <c r="O552" s="16">
        <v>1</v>
      </c>
      <c r="P552" s="85">
        <f t="shared" si="55"/>
        <v>0</v>
      </c>
      <c r="Q552" s="18">
        <v>0.1</v>
      </c>
      <c r="R552" s="17">
        <f t="shared" si="53"/>
        <v>0</v>
      </c>
    </row>
    <row r="553" spans="1:18" ht="33" customHeight="1" x14ac:dyDescent="0.25">
      <c r="A553" s="183">
        <v>550</v>
      </c>
      <c r="B553" s="15" t="s">
        <v>1173</v>
      </c>
      <c r="C553" s="14"/>
      <c r="D553" s="14">
        <v>19</v>
      </c>
      <c r="E553" s="15" t="s">
        <v>1174</v>
      </c>
      <c r="F553" s="15" t="s">
        <v>171</v>
      </c>
      <c r="G553" s="14">
        <v>0</v>
      </c>
      <c r="H553" s="14"/>
      <c r="I553" s="14"/>
      <c r="J553" s="19">
        <f t="shared" si="54"/>
        <v>0</v>
      </c>
      <c r="K553" s="15"/>
      <c r="L553" s="14"/>
      <c r="M553" s="14"/>
      <c r="N553" s="14"/>
      <c r="O553" s="16">
        <v>1</v>
      </c>
      <c r="P553" s="85">
        <f t="shared" si="55"/>
        <v>0</v>
      </c>
      <c r="Q553" s="18">
        <v>0.1</v>
      </c>
      <c r="R553" s="17">
        <f t="shared" si="53"/>
        <v>0</v>
      </c>
    </row>
    <row r="554" spans="1:18" s="328" customFormat="1" ht="33" customHeight="1" x14ac:dyDescent="0.25">
      <c r="A554" s="322">
        <v>551</v>
      </c>
      <c r="B554" s="323" t="s">
        <v>1175</v>
      </c>
      <c r="C554" s="324"/>
      <c r="D554" s="324">
        <v>19</v>
      </c>
      <c r="E554" s="323" t="s">
        <v>1176</v>
      </c>
      <c r="F554" s="323" t="s">
        <v>171</v>
      </c>
      <c r="G554" s="324">
        <v>0</v>
      </c>
      <c r="H554" s="324"/>
      <c r="I554" s="324"/>
      <c r="J554" s="325">
        <f t="shared" si="54"/>
        <v>0</v>
      </c>
      <c r="K554" s="323"/>
      <c r="L554" s="324"/>
      <c r="M554" s="324"/>
      <c r="N554" s="324"/>
      <c r="O554" s="16">
        <v>1</v>
      </c>
      <c r="P554" s="326">
        <f t="shared" si="55"/>
        <v>0</v>
      </c>
      <c r="Q554" s="18">
        <v>0.1</v>
      </c>
      <c r="R554" s="327">
        <f t="shared" si="53"/>
        <v>0</v>
      </c>
    </row>
    <row r="555" spans="1:18" ht="33" customHeight="1" x14ac:dyDescent="0.25">
      <c r="A555" s="183">
        <v>552</v>
      </c>
      <c r="B555" s="204" t="s">
        <v>1177</v>
      </c>
      <c r="C555" s="205"/>
      <c r="D555" s="14">
        <v>19</v>
      </c>
      <c r="E555" s="204" t="s">
        <v>1178</v>
      </c>
      <c r="F555" s="15" t="s">
        <v>171</v>
      </c>
      <c r="G555" s="14">
        <v>0</v>
      </c>
      <c r="H555" s="14"/>
      <c r="I555" s="14"/>
      <c r="J555" s="19">
        <f t="shared" si="54"/>
        <v>0</v>
      </c>
      <c r="K555" s="15"/>
      <c r="L555" s="14"/>
      <c r="M555" s="14"/>
      <c r="N555" s="14"/>
      <c r="O555" s="16">
        <v>1</v>
      </c>
      <c r="P555" s="85">
        <f t="shared" si="55"/>
        <v>0</v>
      </c>
      <c r="Q555" s="18">
        <v>0.1</v>
      </c>
      <c r="R555" s="17">
        <f t="shared" si="53"/>
        <v>0</v>
      </c>
    </row>
    <row r="556" spans="1:18" ht="33" customHeight="1" x14ac:dyDescent="0.25">
      <c r="A556" s="183">
        <v>553</v>
      </c>
      <c r="B556" s="15" t="s">
        <v>1179</v>
      </c>
      <c r="C556" s="14" t="s">
        <v>126</v>
      </c>
      <c r="D556" s="14">
        <v>19</v>
      </c>
      <c r="E556" s="15" t="s">
        <v>146</v>
      </c>
      <c r="F556" s="15" t="s">
        <v>171</v>
      </c>
      <c r="G556" s="14">
        <v>0</v>
      </c>
      <c r="H556" s="14"/>
      <c r="I556" s="14"/>
      <c r="J556" s="19">
        <f t="shared" si="54"/>
        <v>0</v>
      </c>
      <c r="K556" s="15" t="s">
        <v>1180</v>
      </c>
      <c r="L556" s="14"/>
      <c r="M556" s="14"/>
      <c r="N556" s="14"/>
      <c r="O556" s="14"/>
      <c r="P556" s="85">
        <f t="shared" si="55"/>
        <v>0</v>
      </c>
      <c r="Q556" s="18">
        <v>0.1</v>
      </c>
      <c r="R556" s="17">
        <f t="shared" si="53"/>
        <v>0</v>
      </c>
    </row>
    <row r="557" spans="1:18" ht="33" customHeight="1" x14ac:dyDescent="0.25">
      <c r="A557" s="183">
        <v>554</v>
      </c>
      <c r="B557" s="15" t="s">
        <v>1181</v>
      </c>
      <c r="C557" s="14"/>
      <c r="D557" s="14">
        <v>19</v>
      </c>
      <c r="E557" s="15" t="s">
        <v>1182</v>
      </c>
      <c r="F557" s="15" t="s">
        <v>171</v>
      </c>
      <c r="G557" s="14">
        <v>0</v>
      </c>
      <c r="H557" s="14"/>
      <c r="I557" s="14"/>
      <c r="J557" s="19">
        <f t="shared" si="54"/>
        <v>0</v>
      </c>
      <c r="K557" s="15"/>
      <c r="L557" s="14"/>
      <c r="M557" s="14"/>
      <c r="N557" s="14"/>
      <c r="O557" s="14"/>
      <c r="P557" s="85">
        <f t="shared" si="55"/>
        <v>0</v>
      </c>
      <c r="Q557" s="18">
        <v>0.1</v>
      </c>
      <c r="R557" s="17">
        <f t="shared" si="53"/>
        <v>0</v>
      </c>
    </row>
    <row r="558" spans="1:18" ht="33" customHeight="1" x14ac:dyDescent="0.25">
      <c r="A558" s="183">
        <v>555</v>
      </c>
      <c r="B558" s="15" t="s">
        <v>1183</v>
      </c>
      <c r="C558" s="14"/>
      <c r="D558" s="14">
        <v>19</v>
      </c>
      <c r="E558" s="15" t="s">
        <v>1184</v>
      </c>
      <c r="F558" s="15" t="s">
        <v>171</v>
      </c>
      <c r="G558" s="14">
        <v>0</v>
      </c>
      <c r="H558" s="14"/>
      <c r="I558" s="14"/>
      <c r="J558" s="19">
        <f t="shared" si="54"/>
        <v>0</v>
      </c>
      <c r="K558" s="15" t="s">
        <v>1185</v>
      </c>
      <c r="L558" s="14"/>
      <c r="M558" s="14"/>
      <c r="N558" s="14"/>
      <c r="O558" s="14"/>
      <c r="P558" s="85">
        <f t="shared" si="55"/>
        <v>0</v>
      </c>
      <c r="Q558" s="18">
        <v>0.1</v>
      </c>
      <c r="R558" s="17">
        <f t="shared" si="53"/>
        <v>0</v>
      </c>
    </row>
    <row r="559" spans="1:18" ht="33" customHeight="1" x14ac:dyDescent="0.25">
      <c r="A559" s="183">
        <v>556</v>
      </c>
      <c r="B559" s="15" t="s">
        <v>1186</v>
      </c>
      <c r="C559" s="14"/>
      <c r="D559" s="14">
        <v>20</v>
      </c>
      <c r="E559" s="15" t="s">
        <v>158</v>
      </c>
      <c r="F559" s="15" t="s">
        <v>171</v>
      </c>
      <c r="G559" s="14">
        <v>0</v>
      </c>
      <c r="H559" s="14"/>
      <c r="I559" s="14"/>
      <c r="J559" s="19">
        <f t="shared" si="54"/>
        <v>0</v>
      </c>
      <c r="K559" s="15"/>
      <c r="L559" s="14"/>
      <c r="M559" s="14"/>
      <c r="N559" s="14"/>
      <c r="O559" s="16">
        <v>1.3</v>
      </c>
      <c r="P559" s="85">
        <f t="shared" si="55"/>
        <v>0</v>
      </c>
      <c r="Q559" s="18">
        <v>0.1</v>
      </c>
      <c r="R559" s="17">
        <f t="shared" si="53"/>
        <v>0</v>
      </c>
    </row>
    <row r="560" spans="1:18" ht="33" customHeight="1" x14ac:dyDescent="0.25">
      <c r="A560" s="183">
        <v>557</v>
      </c>
      <c r="B560" s="15" t="s">
        <v>1187</v>
      </c>
      <c r="C560" s="14"/>
      <c r="D560" s="14">
        <v>20</v>
      </c>
      <c r="E560" s="15" t="s">
        <v>158</v>
      </c>
      <c r="F560" s="15" t="s">
        <v>171</v>
      </c>
      <c r="G560" s="14">
        <v>0</v>
      </c>
      <c r="H560" s="14"/>
      <c r="I560" s="14"/>
      <c r="J560" s="19">
        <f t="shared" si="54"/>
        <v>0</v>
      </c>
      <c r="K560" s="15"/>
      <c r="L560" s="14"/>
      <c r="M560" s="14"/>
      <c r="N560" s="14"/>
      <c r="O560" s="16">
        <v>1.1499999999999999</v>
      </c>
      <c r="P560" s="85">
        <f t="shared" si="55"/>
        <v>0</v>
      </c>
      <c r="Q560" s="18">
        <v>0.1</v>
      </c>
      <c r="R560" s="17">
        <f t="shared" si="53"/>
        <v>0</v>
      </c>
    </row>
    <row r="561" spans="1:18" ht="33" customHeight="1" x14ac:dyDescent="0.25">
      <c r="A561" s="183">
        <v>558</v>
      </c>
      <c r="B561" s="15" t="s">
        <v>1188</v>
      </c>
      <c r="C561" s="14"/>
      <c r="D561" s="14">
        <v>20</v>
      </c>
      <c r="E561" s="15" t="s">
        <v>775</v>
      </c>
      <c r="F561" s="15" t="s">
        <v>171</v>
      </c>
      <c r="G561" s="14">
        <v>0</v>
      </c>
      <c r="H561" s="14"/>
      <c r="I561" s="14"/>
      <c r="J561" s="19">
        <f t="shared" si="54"/>
        <v>0</v>
      </c>
      <c r="K561" s="15"/>
      <c r="L561" s="14"/>
      <c r="M561" s="14"/>
      <c r="N561" s="14"/>
      <c r="O561" s="16">
        <v>1</v>
      </c>
      <c r="P561" s="85">
        <f t="shared" si="55"/>
        <v>0</v>
      </c>
      <c r="Q561" s="18">
        <v>0.1</v>
      </c>
      <c r="R561" s="17">
        <f t="shared" si="53"/>
        <v>0</v>
      </c>
    </row>
    <row r="562" spans="1:18" ht="33" customHeight="1" x14ac:dyDescent="0.25">
      <c r="A562" s="183">
        <v>559</v>
      </c>
      <c r="B562" s="15" t="s">
        <v>1189</v>
      </c>
      <c r="C562" s="14"/>
      <c r="D562" s="14">
        <v>20</v>
      </c>
      <c r="E562" s="15" t="s">
        <v>158</v>
      </c>
      <c r="F562" s="15" t="s">
        <v>171</v>
      </c>
      <c r="G562" s="14">
        <v>0</v>
      </c>
      <c r="H562" s="14"/>
      <c r="I562" s="14"/>
      <c r="J562" s="19">
        <f t="shared" si="54"/>
        <v>0</v>
      </c>
      <c r="K562" s="15"/>
      <c r="L562" s="14"/>
      <c r="M562" s="14"/>
      <c r="N562" s="14"/>
      <c r="O562" s="16">
        <v>1.1499999999999999</v>
      </c>
      <c r="P562" s="85">
        <f t="shared" si="55"/>
        <v>0</v>
      </c>
      <c r="Q562" s="18">
        <v>0.1</v>
      </c>
      <c r="R562" s="17">
        <f t="shared" si="53"/>
        <v>0</v>
      </c>
    </row>
    <row r="563" spans="1:18" ht="33" customHeight="1" x14ac:dyDescent="0.25">
      <c r="A563" s="183">
        <v>560</v>
      </c>
      <c r="B563" s="15" t="s">
        <v>1190</v>
      </c>
      <c r="C563" s="14"/>
      <c r="D563" s="14">
        <v>20</v>
      </c>
      <c r="E563" s="15" t="s">
        <v>451</v>
      </c>
      <c r="F563" s="15" t="s">
        <v>171</v>
      </c>
      <c r="G563" s="14">
        <v>0</v>
      </c>
      <c r="H563" s="14"/>
      <c r="I563" s="14"/>
      <c r="J563" s="19">
        <f t="shared" si="54"/>
        <v>0</v>
      </c>
      <c r="K563" s="15"/>
      <c r="L563" s="14"/>
      <c r="M563" s="14"/>
      <c r="N563" s="14"/>
      <c r="O563" s="16">
        <v>1</v>
      </c>
      <c r="P563" s="85">
        <f t="shared" si="55"/>
        <v>0</v>
      </c>
      <c r="Q563" s="18">
        <v>0.1</v>
      </c>
      <c r="R563" s="17">
        <f t="shared" si="53"/>
        <v>0</v>
      </c>
    </row>
    <row r="564" spans="1:18" ht="33" customHeight="1" x14ac:dyDescent="0.25">
      <c r="A564" s="183">
        <v>561</v>
      </c>
      <c r="B564" s="15" t="s">
        <v>1191</v>
      </c>
      <c r="C564" s="14"/>
      <c r="D564" s="14">
        <v>20</v>
      </c>
      <c r="E564" s="15" t="s">
        <v>342</v>
      </c>
      <c r="F564" s="15" t="s">
        <v>171</v>
      </c>
      <c r="G564" s="14">
        <v>0</v>
      </c>
      <c r="H564" s="14"/>
      <c r="I564" s="14"/>
      <c r="J564" s="19">
        <f t="shared" si="54"/>
        <v>0</v>
      </c>
      <c r="K564" s="15"/>
      <c r="L564" s="14"/>
      <c r="M564" s="14"/>
      <c r="N564" s="14"/>
      <c r="O564" s="16">
        <v>1.1499999999999999</v>
      </c>
      <c r="P564" s="85">
        <f t="shared" si="55"/>
        <v>0</v>
      </c>
      <c r="Q564" s="18">
        <v>0.1</v>
      </c>
      <c r="R564" s="17">
        <f t="shared" si="53"/>
        <v>0</v>
      </c>
    </row>
    <row r="565" spans="1:18" ht="33" customHeight="1" x14ac:dyDescent="0.25">
      <c r="A565" s="183">
        <v>562</v>
      </c>
      <c r="B565" s="15" t="s">
        <v>1192</v>
      </c>
      <c r="C565" s="14"/>
      <c r="D565" s="14">
        <v>20</v>
      </c>
      <c r="E565" s="15" t="s">
        <v>342</v>
      </c>
      <c r="F565" s="15" t="s">
        <v>171</v>
      </c>
      <c r="G565" s="14">
        <v>0</v>
      </c>
      <c r="H565" s="14"/>
      <c r="I565" s="14"/>
      <c r="J565" s="19">
        <f t="shared" si="54"/>
        <v>0</v>
      </c>
      <c r="K565" s="15"/>
      <c r="L565" s="14"/>
      <c r="M565" s="14"/>
      <c r="N565" s="14"/>
      <c r="O565" s="16">
        <v>1.1499999999999999</v>
      </c>
      <c r="P565" s="85">
        <f t="shared" si="55"/>
        <v>0</v>
      </c>
      <c r="Q565" s="18">
        <v>0.1</v>
      </c>
      <c r="R565" s="17">
        <f t="shared" si="53"/>
        <v>0</v>
      </c>
    </row>
    <row r="566" spans="1:18" ht="33" customHeight="1" x14ac:dyDescent="0.25">
      <c r="A566" s="183">
        <v>563</v>
      </c>
      <c r="B566" s="15" t="s">
        <v>1193</v>
      </c>
      <c r="C566" s="14" t="s">
        <v>126</v>
      </c>
      <c r="D566" s="14" t="s">
        <v>843</v>
      </c>
      <c r="E566" s="15" t="s">
        <v>1194</v>
      </c>
      <c r="F566" s="15" t="s">
        <v>171</v>
      </c>
      <c r="G566" s="14">
        <v>0</v>
      </c>
      <c r="H566" s="14"/>
      <c r="I566" s="14"/>
      <c r="J566" s="19">
        <f t="shared" si="54"/>
        <v>0</v>
      </c>
      <c r="K566" s="15"/>
      <c r="L566" s="14"/>
      <c r="M566" s="14"/>
      <c r="N566" s="14"/>
      <c r="O566" s="14"/>
      <c r="P566" s="85">
        <f t="shared" si="55"/>
        <v>0</v>
      </c>
      <c r="Q566" s="18">
        <v>0.1</v>
      </c>
      <c r="R566" s="17">
        <f t="shared" si="53"/>
        <v>0</v>
      </c>
    </row>
    <row r="567" spans="1:18" s="169" customFormat="1" ht="33" customHeight="1" x14ac:dyDescent="0.25">
      <c r="A567" s="183">
        <v>564</v>
      </c>
      <c r="B567" s="15" t="s">
        <v>1195</v>
      </c>
      <c r="C567" s="15"/>
      <c r="D567" s="14" t="s">
        <v>1196</v>
      </c>
      <c r="E567" s="190" t="s">
        <v>1197</v>
      </c>
      <c r="F567" s="15" t="s">
        <v>171</v>
      </c>
      <c r="G567" s="14">
        <v>0</v>
      </c>
      <c r="H567" s="14"/>
      <c r="I567" s="14"/>
      <c r="J567" s="19">
        <f t="shared" si="54"/>
        <v>0</v>
      </c>
      <c r="K567" s="15"/>
      <c r="L567" s="14"/>
      <c r="M567" s="14"/>
      <c r="N567" s="14"/>
      <c r="O567" s="16">
        <v>1</v>
      </c>
      <c r="P567" s="85">
        <f t="shared" si="55"/>
        <v>0</v>
      </c>
      <c r="Q567" s="18">
        <v>0.1</v>
      </c>
      <c r="R567" s="17">
        <f t="shared" si="53"/>
        <v>0</v>
      </c>
    </row>
    <row r="568" spans="1:18" s="169" customFormat="1" ht="33" customHeight="1" x14ac:dyDescent="0.25">
      <c r="A568" s="183">
        <v>565</v>
      </c>
      <c r="B568" s="15" t="s">
        <v>1198</v>
      </c>
      <c r="C568" s="14"/>
      <c r="D568" s="14" t="s">
        <v>1199</v>
      </c>
      <c r="E568" s="15" t="s">
        <v>1200</v>
      </c>
      <c r="F568" s="15" t="s">
        <v>171</v>
      </c>
      <c r="G568" s="14">
        <v>0</v>
      </c>
      <c r="H568" s="14"/>
      <c r="I568" s="14"/>
      <c r="J568" s="19">
        <f t="shared" si="54"/>
        <v>0</v>
      </c>
      <c r="K568" s="15"/>
      <c r="L568" s="14"/>
      <c r="M568" s="14"/>
      <c r="N568" s="14"/>
      <c r="O568" s="16">
        <v>1</v>
      </c>
      <c r="P568" s="85">
        <f t="shared" si="55"/>
        <v>0</v>
      </c>
      <c r="Q568" s="18">
        <v>0.1</v>
      </c>
      <c r="R568" s="17">
        <f t="shared" si="53"/>
        <v>0</v>
      </c>
    </row>
    <row r="569" spans="1:18" s="169" customFormat="1" ht="33" customHeight="1" x14ac:dyDescent="0.25">
      <c r="A569" s="183">
        <v>566</v>
      </c>
      <c r="B569" s="15" t="s">
        <v>1201</v>
      </c>
      <c r="C569" s="14" t="s">
        <v>126</v>
      </c>
      <c r="D569" s="14" t="s">
        <v>1202</v>
      </c>
      <c r="E569" s="15" t="s">
        <v>1203</v>
      </c>
      <c r="F569" s="15" t="s">
        <v>171</v>
      </c>
      <c r="G569" s="14">
        <v>0</v>
      </c>
      <c r="H569" s="14"/>
      <c r="I569" s="14"/>
      <c r="J569" s="19">
        <f t="shared" si="54"/>
        <v>0</v>
      </c>
      <c r="K569" s="15"/>
      <c r="L569" s="14"/>
      <c r="M569" s="14"/>
      <c r="N569" s="14"/>
      <c r="O569" s="14"/>
      <c r="P569" s="85">
        <f t="shared" si="55"/>
        <v>0</v>
      </c>
      <c r="Q569" s="18">
        <v>0.1</v>
      </c>
      <c r="R569" s="17">
        <f t="shared" si="53"/>
        <v>0</v>
      </c>
    </row>
    <row r="570" spans="1:18" s="169" customFormat="1" ht="33" customHeight="1" x14ac:dyDescent="0.25">
      <c r="A570" s="183">
        <v>567</v>
      </c>
      <c r="B570" s="29" t="s">
        <v>1204</v>
      </c>
      <c r="C570" s="29"/>
      <c r="D570" s="29" t="s">
        <v>309</v>
      </c>
      <c r="E570" s="29" t="s">
        <v>1205</v>
      </c>
      <c r="F570" s="15" t="s">
        <v>171</v>
      </c>
      <c r="G570" s="29">
        <v>0</v>
      </c>
      <c r="H570" s="29"/>
      <c r="I570" s="29"/>
      <c r="J570" s="19">
        <f t="shared" si="54"/>
        <v>0</v>
      </c>
      <c r="K570" s="29"/>
      <c r="L570" s="29"/>
      <c r="M570" s="29"/>
      <c r="N570" s="29"/>
      <c r="O570" s="16">
        <v>1</v>
      </c>
      <c r="P570" s="85">
        <f t="shared" si="55"/>
        <v>0</v>
      </c>
      <c r="Q570" s="18">
        <v>0.1</v>
      </c>
      <c r="R570" s="17">
        <f t="shared" ref="R570:R601" si="56">(P570/Q570)*1000</f>
        <v>0</v>
      </c>
    </row>
    <row r="571" spans="1:18" s="169" customFormat="1" ht="33" customHeight="1" x14ac:dyDescent="0.25">
      <c r="A571" s="183">
        <v>568</v>
      </c>
      <c r="B571" s="15" t="s">
        <v>1206</v>
      </c>
      <c r="C571" s="14"/>
      <c r="D571" s="14" t="s">
        <v>309</v>
      </c>
      <c r="E571" s="15" t="s">
        <v>1207</v>
      </c>
      <c r="F571" s="15" t="s">
        <v>171</v>
      </c>
      <c r="G571" s="14">
        <v>0</v>
      </c>
      <c r="H571" s="14"/>
      <c r="I571" s="14"/>
      <c r="J571" s="19">
        <f t="shared" si="54"/>
        <v>0</v>
      </c>
      <c r="K571" s="15"/>
      <c r="L571" s="14"/>
      <c r="M571" s="14"/>
      <c r="N571" s="14"/>
      <c r="O571" s="14"/>
      <c r="P571" s="85">
        <f t="shared" si="55"/>
        <v>0</v>
      </c>
      <c r="Q571" s="18">
        <v>0.1</v>
      </c>
      <c r="R571" s="17">
        <f t="shared" si="56"/>
        <v>0</v>
      </c>
    </row>
    <row r="572" spans="1:18" s="169" customFormat="1" ht="33" customHeight="1" x14ac:dyDescent="0.25">
      <c r="A572" s="183">
        <v>569</v>
      </c>
      <c r="B572" s="15" t="s">
        <v>1208</v>
      </c>
      <c r="C572" s="14"/>
      <c r="D572" s="14" t="s">
        <v>309</v>
      </c>
      <c r="E572" s="15" t="s">
        <v>1209</v>
      </c>
      <c r="F572" s="15" t="s">
        <v>171</v>
      </c>
      <c r="G572" s="14">
        <v>0</v>
      </c>
      <c r="H572" s="14"/>
      <c r="I572" s="14"/>
      <c r="J572" s="19">
        <f t="shared" si="54"/>
        <v>0</v>
      </c>
      <c r="K572" s="15"/>
      <c r="L572" s="14"/>
      <c r="M572" s="14"/>
      <c r="N572" s="14"/>
      <c r="O572" s="14"/>
      <c r="P572" s="85">
        <f t="shared" si="55"/>
        <v>0</v>
      </c>
      <c r="Q572" s="18">
        <v>0.1</v>
      </c>
      <c r="R572" s="17">
        <f t="shared" si="56"/>
        <v>0</v>
      </c>
    </row>
    <row r="573" spans="1:18" s="169" customFormat="1" ht="33" customHeight="1" x14ac:dyDescent="0.25">
      <c r="A573" s="183">
        <v>570</v>
      </c>
      <c r="B573" s="15" t="s">
        <v>1210</v>
      </c>
      <c r="C573" s="14"/>
      <c r="D573" s="14" t="s">
        <v>853</v>
      </c>
      <c r="E573" s="15" t="s">
        <v>1211</v>
      </c>
      <c r="F573" s="15" t="s">
        <v>171</v>
      </c>
      <c r="G573" s="14">
        <v>0</v>
      </c>
      <c r="H573" s="14"/>
      <c r="I573" s="14"/>
      <c r="J573" s="19">
        <f t="shared" si="54"/>
        <v>0</v>
      </c>
      <c r="K573" s="15"/>
      <c r="L573" s="14"/>
      <c r="M573" s="14"/>
      <c r="N573" s="14"/>
      <c r="O573" s="14"/>
      <c r="P573" s="85">
        <f t="shared" si="55"/>
        <v>0</v>
      </c>
      <c r="Q573" s="18">
        <v>0.1</v>
      </c>
      <c r="R573" s="17">
        <f t="shared" si="56"/>
        <v>0</v>
      </c>
    </row>
    <row r="574" spans="1:18" s="169" customFormat="1" ht="33" customHeight="1" x14ac:dyDescent="0.25">
      <c r="A574" s="183">
        <v>571</v>
      </c>
      <c r="B574" s="15" t="s">
        <v>1212</v>
      </c>
      <c r="C574" s="14" t="s">
        <v>126</v>
      </c>
      <c r="D574" s="14" t="s">
        <v>1213</v>
      </c>
      <c r="E574" s="15" t="s">
        <v>1214</v>
      </c>
      <c r="F574" s="15" t="s">
        <v>171</v>
      </c>
      <c r="G574" s="14">
        <v>0</v>
      </c>
      <c r="H574" s="14"/>
      <c r="I574" s="14"/>
      <c r="J574" s="19">
        <f t="shared" si="54"/>
        <v>0</v>
      </c>
      <c r="K574" s="15"/>
      <c r="L574" s="14"/>
      <c r="M574" s="14"/>
      <c r="N574" s="14"/>
      <c r="O574" s="14"/>
      <c r="P574" s="85">
        <f t="shared" si="55"/>
        <v>0</v>
      </c>
      <c r="Q574" s="18">
        <v>0.1</v>
      </c>
      <c r="R574" s="17">
        <f t="shared" si="56"/>
        <v>0</v>
      </c>
    </row>
    <row r="575" spans="1:18" s="332" customFormat="1" ht="33" customHeight="1" x14ac:dyDescent="0.25">
      <c r="A575" s="329">
        <v>572</v>
      </c>
      <c r="B575" s="187" t="s">
        <v>1215</v>
      </c>
      <c r="C575" s="330" t="s">
        <v>126</v>
      </c>
      <c r="D575" s="330">
        <v>8</v>
      </c>
      <c r="E575" s="187" t="s">
        <v>152</v>
      </c>
      <c r="F575" s="187" t="s">
        <v>1216</v>
      </c>
      <c r="G575" s="330">
        <v>8</v>
      </c>
      <c r="H575" s="330">
        <v>6</v>
      </c>
      <c r="I575" s="330">
        <v>1</v>
      </c>
      <c r="J575" s="331">
        <f>G575*2+H575+I575</f>
        <v>23</v>
      </c>
      <c r="K575" s="187" t="s">
        <v>1217</v>
      </c>
      <c r="L575" s="189">
        <v>0.2</v>
      </c>
      <c r="M575" s="189">
        <v>0.2</v>
      </c>
      <c r="N575" s="189">
        <v>0.2</v>
      </c>
      <c r="O575" s="189">
        <v>1.3</v>
      </c>
      <c r="P575" s="17">
        <f t="shared" si="55"/>
        <v>598.00000000000011</v>
      </c>
      <c r="Q575" s="89">
        <v>10000</v>
      </c>
      <c r="R575" s="17">
        <f t="shared" si="56"/>
        <v>59.800000000000011</v>
      </c>
    </row>
    <row r="576" spans="1:18" s="332" customFormat="1" ht="33" customHeight="1" x14ac:dyDescent="0.25">
      <c r="A576" s="329">
        <v>573</v>
      </c>
      <c r="B576" s="187" t="s">
        <v>1218</v>
      </c>
      <c r="C576" s="330"/>
      <c r="D576" s="330">
        <v>6</v>
      </c>
      <c r="E576" s="187" t="s">
        <v>127</v>
      </c>
      <c r="F576" s="187" t="s">
        <v>1219</v>
      </c>
      <c r="G576" s="330">
        <v>4</v>
      </c>
      <c r="H576" s="330">
        <v>6</v>
      </c>
      <c r="I576" s="330">
        <v>6</v>
      </c>
      <c r="J576" s="331">
        <f t="shared" ref="J576:J586" si="57">(G576*2)+H576+I576</f>
        <v>20</v>
      </c>
      <c r="K576" s="187" t="s">
        <v>1220</v>
      </c>
      <c r="L576" s="333">
        <v>0.2</v>
      </c>
      <c r="M576" s="333">
        <v>0.2</v>
      </c>
      <c r="N576" s="333">
        <v>0.2</v>
      </c>
      <c r="O576" s="189">
        <v>1.1499999999999999</v>
      </c>
      <c r="P576" s="17">
        <f t="shared" si="55"/>
        <v>459.99999999999994</v>
      </c>
      <c r="Q576" s="89">
        <v>5000</v>
      </c>
      <c r="R576" s="17">
        <f t="shared" si="56"/>
        <v>91.999999999999986</v>
      </c>
    </row>
    <row r="577" spans="1:18" s="332" customFormat="1" ht="33" customHeight="1" x14ac:dyDescent="0.25">
      <c r="A577" s="329">
        <v>574</v>
      </c>
      <c r="B577" s="187" t="s">
        <v>1221</v>
      </c>
      <c r="C577" s="330"/>
      <c r="D577" s="330">
        <v>19</v>
      </c>
      <c r="E577" s="187" t="s">
        <v>152</v>
      </c>
      <c r="F577" s="187" t="s">
        <v>1222</v>
      </c>
      <c r="G577" s="330">
        <v>2</v>
      </c>
      <c r="H577" s="330">
        <v>0</v>
      </c>
      <c r="I577" s="330">
        <v>0</v>
      </c>
      <c r="J577" s="331">
        <f t="shared" si="57"/>
        <v>4</v>
      </c>
      <c r="K577" s="187"/>
      <c r="L577" s="330"/>
      <c r="M577" s="330"/>
      <c r="N577" s="330"/>
      <c r="O577" s="330"/>
      <c r="P577" s="17">
        <f t="shared" ref="P577:P608" si="58">(((G577*L577*2)+(H577*M577)+(I577*N577))*O577)*100</f>
        <v>0</v>
      </c>
      <c r="Q577" s="89">
        <v>0.1</v>
      </c>
      <c r="R577" s="17">
        <f t="shared" si="56"/>
        <v>0</v>
      </c>
    </row>
    <row r="578" spans="1:18" s="332" customFormat="1" ht="33" customHeight="1" x14ac:dyDescent="0.25">
      <c r="A578" s="329">
        <v>575</v>
      </c>
      <c r="B578" s="187" t="s">
        <v>1223</v>
      </c>
      <c r="C578" s="330" t="s">
        <v>126</v>
      </c>
      <c r="D578" s="330">
        <v>2</v>
      </c>
      <c r="E578" s="187" t="s">
        <v>1224</v>
      </c>
      <c r="F578" s="187" t="s">
        <v>1225</v>
      </c>
      <c r="G578" s="330">
        <v>2</v>
      </c>
      <c r="H578" s="330">
        <v>1</v>
      </c>
      <c r="I578" s="330">
        <v>1</v>
      </c>
      <c r="J578" s="331">
        <f t="shared" si="57"/>
        <v>6</v>
      </c>
      <c r="K578" s="187" t="s">
        <v>150</v>
      </c>
      <c r="L578" s="189">
        <v>0.25</v>
      </c>
      <c r="M578" s="189">
        <v>0.5</v>
      </c>
      <c r="N578" s="189">
        <v>0.2</v>
      </c>
      <c r="O578" s="189">
        <v>1</v>
      </c>
      <c r="P578" s="17">
        <f t="shared" si="58"/>
        <v>170</v>
      </c>
      <c r="Q578" s="89">
        <v>12000</v>
      </c>
      <c r="R578" s="17">
        <f t="shared" si="56"/>
        <v>14.166666666666666</v>
      </c>
    </row>
    <row r="579" spans="1:18" s="332" customFormat="1" ht="33" customHeight="1" x14ac:dyDescent="0.25">
      <c r="A579" s="329">
        <v>576</v>
      </c>
      <c r="B579" s="187" t="s">
        <v>1226</v>
      </c>
      <c r="C579" s="330" t="s">
        <v>126</v>
      </c>
      <c r="D579" s="330">
        <v>4</v>
      </c>
      <c r="E579" s="187" t="s">
        <v>1227</v>
      </c>
      <c r="F579" s="187" t="s">
        <v>1228</v>
      </c>
      <c r="G579" s="330">
        <v>2</v>
      </c>
      <c r="H579" s="330">
        <v>6</v>
      </c>
      <c r="I579" s="330">
        <v>6</v>
      </c>
      <c r="J579" s="331">
        <f t="shared" si="57"/>
        <v>16</v>
      </c>
      <c r="K579" s="187" t="s">
        <v>1229</v>
      </c>
      <c r="L579" s="330"/>
      <c r="M579" s="330"/>
      <c r="N579" s="330"/>
      <c r="O579" s="189">
        <v>1.1499999999999999</v>
      </c>
      <c r="P579" s="17">
        <f t="shared" si="58"/>
        <v>0</v>
      </c>
      <c r="Q579" s="89">
        <v>0.1</v>
      </c>
      <c r="R579" s="17">
        <f t="shared" si="56"/>
        <v>0</v>
      </c>
    </row>
    <row r="580" spans="1:18" s="332" customFormat="1" ht="33" customHeight="1" x14ac:dyDescent="0.25">
      <c r="A580" s="329">
        <v>577</v>
      </c>
      <c r="B580" s="187" t="s">
        <v>1230</v>
      </c>
      <c r="C580" s="187" t="s">
        <v>169</v>
      </c>
      <c r="D580" s="330">
        <v>10</v>
      </c>
      <c r="E580" s="187" t="s">
        <v>1231</v>
      </c>
      <c r="F580" s="187" t="s">
        <v>1232</v>
      </c>
      <c r="G580" s="330">
        <v>0</v>
      </c>
      <c r="H580" s="330">
        <v>3</v>
      </c>
      <c r="I580" s="330">
        <v>3</v>
      </c>
      <c r="J580" s="331">
        <f t="shared" si="57"/>
        <v>6</v>
      </c>
      <c r="K580" s="187" t="s">
        <v>150</v>
      </c>
      <c r="L580" s="189">
        <v>0.25</v>
      </c>
      <c r="M580" s="189">
        <v>0.5</v>
      </c>
      <c r="N580" s="189">
        <v>0.2</v>
      </c>
      <c r="O580" s="189">
        <v>1</v>
      </c>
      <c r="P580" s="17">
        <f t="shared" si="58"/>
        <v>210</v>
      </c>
      <c r="Q580" s="89">
        <v>12000</v>
      </c>
      <c r="R580" s="17">
        <f t="shared" si="56"/>
        <v>17.5</v>
      </c>
    </row>
    <row r="581" spans="1:18" s="332" customFormat="1" ht="33" customHeight="1" x14ac:dyDescent="0.25">
      <c r="A581" s="329">
        <v>578</v>
      </c>
      <c r="B581" s="187" t="s">
        <v>1233</v>
      </c>
      <c r="C581" s="330"/>
      <c r="D581" s="330">
        <v>11</v>
      </c>
      <c r="E581" s="187" t="s">
        <v>158</v>
      </c>
      <c r="F581" s="187" t="s">
        <v>1234</v>
      </c>
      <c r="G581" s="330">
        <v>10</v>
      </c>
      <c r="H581" s="330">
        <v>0</v>
      </c>
      <c r="I581" s="330">
        <v>0</v>
      </c>
      <c r="J581" s="331">
        <f t="shared" si="57"/>
        <v>20</v>
      </c>
      <c r="K581" s="187"/>
      <c r="L581" s="330"/>
      <c r="M581" s="330"/>
      <c r="N581" s="330"/>
      <c r="O581" s="189">
        <v>1.3</v>
      </c>
      <c r="P581" s="17">
        <f t="shared" si="58"/>
        <v>0</v>
      </c>
      <c r="Q581" s="89">
        <v>0.1</v>
      </c>
      <c r="R581" s="17">
        <f t="shared" si="56"/>
        <v>0</v>
      </c>
    </row>
    <row r="582" spans="1:18" s="332" customFormat="1" ht="33" customHeight="1" x14ac:dyDescent="0.25">
      <c r="A582" s="329">
        <v>579</v>
      </c>
      <c r="B582" s="187" t="s">
        <v>1235</v>
      </c>
      <c r="C582" s="330" t="s">
        <v>126</v>
      </c>
      <c r="D582" s="330">
        <v>3</v>
      </c>
      <c r="E582" s="187" t="s">
        <v>1236</v>
      </c>
      <c r="F582" s="187" t="s">
        <v>1237</v>
      </c>
      <c r="G582" s="330">
        <v>10</v>
      </c>
      <c r="H582" s="330">
        <v>6</v>
      </c>
      <c r="I582" s="330">
        <v>1</v>
      </c>
      <c r="J582" s="331">
        <f t="shared" si="57"/>
        <v>27</v>
      </c>
      <c r="K582" s="187" t="s">
        <v>1238</v>
      </c>
      <c r="L582" s="189">
        <v>0.1</v>
      </c>
      <c r="M582" s="189">
        <v>0.1</v>
      </c>
      <c r="N582" s="189">
        <v>0.1</v>
      </c>
      <c r="O582" s="189">
        <v>1.1499999999999999</v>
      </c>
      <c r="P582" s="17">
        <f t="shared" si="58"/>
        <v>310.5</v>
      </c>
      <c r="Q582" s="89">
        <v>8000</v>
      </c>
      <c r="R582" s="17">
        <f t="shared" si="56"/>
        <v>38.8125</v>
      </c>
    </row>
    <row r="583" spans="1:18" s="332" customFormat="1" ht="33" customHeight="1" x14ac:dyDescent="0.25">
      <c r="A583" s="329">
        <v>580</v>
      </c>
      <c r="B583" s="187" t="s">
        <v>1239</v>
      </c>
      <c r="C583" s="330"/>
      <c r="D583" s="330">
        <v>8</v>
      </c>
      <c r="E583" s="187" t="s">
        <v>127</v>
      </c>
      <c r="F583" s="187" t="s">
        <v>1240</v>
      </c>
      <c r="G583" s="330">
        <v>6</v>
      </c>
      <c r="H583" s="330">
        <v>6</v>
      </c>
      <c r="I583" s="330">
        <v>1</v>
      </c>
      <c r="J583" s="331">
        <f t="shared" si="57"/>
        <v>19</v>
      </c>
      <c r="K583" s="187"/>
      <c r="L583" s="330"/>
      <c r="M583" s="330"/>
      <c r="N583" s="330"/>
      <c r="O583" s="330"/>
      <c r="P583" s="17">
        <f t="shared" si="58"/>
        <v>0</v>
      </c>
      <c r="Q583" s="89">
        <v>0.1</v>
      </c>
      <c r="R583" s="17">
        <f t="shared" si="56"/>
        <v>0</v>
      </c>
    </row>
    <row r="584" spans="1:18" s="332" customFormat="1" ht="33" customHeight="1" x14ac:dyDescent="0.25">
      <c r="A584" s="329">
        <v>581</v>
      </c>
      <c r="B584" s="187" t="s">
        <v>1241</v>
      </c>
      <c r="C584" s="330"/>
      <c r="D584" s="330">
        <v>8</v>
      </c>
      <c r="E584" s="187" t="s">
        <v>152</v>
      </c>
      <c r="F584" s="187" t="s">
        <v>1240</v>
      </c>
      <c r="G584" s="330">
        <v>6</v>
      </c>
      <c r="H584" s="330">
        <v>6</v>
      </c>
      <c r="I584" s="330">
        <v>1</v>
      </c>
      <c r="J584" s="331">
        <f t="shared" si="57"/>
        <v>19</v>
      </c>
      <c r="K584" s="187"/>
      <c r="L584" s="330"/>
      <c r="M584" s="330"/>
      <c r="N584" s="330"/>
      <c r="O584" s="330"/>
      <c r="P584" s="17">
        <f t="shared" si="58"/>
        <v>0</v>
      </c>
      <c r="Q584" s="89">
        <v>0.1</v>
      </c>
      <c r="R584" s="17">
        <f t="shared" si="56"/>
        <v>0</v>
      </c>
    </row>
    <row r="585" spans="1:18" s="332" customFormat="1" ht="33" customHeight="1" x14ac:dyDescent="0.25">
      <c r="A585" s="329">
        <v>582</v>
      </c>
      <c r="B585" s="187" t="s">
        <v>1242</v>
      </c>
      <c r="C585" s="330"/>
      <c r="D585" s="330">
        <v>8</v>
      </c>
      <c r="E585" s="187" t="s">
        <v>127</v>
      </c>
      <c r="F585" s="187" t="s">
        <v>1243</v>
      </c>
      <c r="G585" s="330">
        <v>6</v>
      </c>
      <c r="H585" s="330">
        <v>6</v>
      </c>
      <c r="I585" s="330">
        <v>1</v>
      </c>
      <c r="J585" s="331">
        <f t="shared" si="57"/>
        <v>19</v>
      </c>
      <c r="K585" s="187"/>
      <c r="L585" s="330"/>
      <c r="M585" s="330"/>
      <c r="N585" s="330"/>
      <c r="O585" s="330"/>
      <c r="P585" s="17">
        <f t="shared" si="58"/>
        <v>0</v>
      </c>
      <c r="Q585" s="89">
        <v>0.1</v>
      </c>
      <c r="R585" s="17">
        <f t="shared" si="56"/>
        <v>0</v>
      </c>
    </row>
    <row r="586" spans="1:18" s="332" customFormat="1" ht="33" customHeight="1" x14ac:dyDescent="0.25">
      <c r="A586" s="329">
        <v>583</v>
      </c>
      <c r="B586" s="29" t="s">
        <v>1244</v>
      </c>
      <c r="C586" s="29" t="s">
        <v>169</v>
      </c>
      <c r="D586" s="29">
        <v>7</v>
      </c>
      <c r="E586" s="29" t="s">
        <v>1245</v>
      </c>
      <c r="F586" s="187" t="s">
        <v>1246</v>
      </c>
      <c r="G586" s="28">
        <v>0</v>
      </c>
      <c r="H586" s="28">
        <v>6</v>
      </c>
      <c r="I586" s="28">
        <v>3</v>
      </c>
      <c r="J586" s="288">
        <f t="shared" si="57"/>
        <v>9</v>
      </c>
      <c r="K586" s="29" t="s">
        <v>320</v>
      </c>
      <c r="L586" s="79">
        <v>0.25</v>
      </c>
      <c r="M586" s="79">
        <v>0.1</v>
      </c>
      <c r="N586" s="79">
        <v>0.1</v>
      </c>
      <c r="O586" s="189">
        <v>1</v>
      </c>
      <c r="P586" s="17">
        <f t="shared" si="58"/>
        <v>90.000000000000014</v>
      </c>
      <c r="Q586" s="89">
        <v>10000</v>
      </c>
      <c r="R586" s="17">
        <f t="shared" si="56"/>
        <v>9.0000000000000018</v>
      </c>
    </row>
    <row r="587" spans="1:18" s="332" customFormat="1" ht="33" customHeight="1" x14ac:dyDescent="0.25">
      <c r="A587" s="329">
        <v>584</v>
      </c>
      <c r="B587" s="187" t="s">
        <v>1247</v>
      </c>
      <c r="C587" s="187"/>
      <c r="D587" s="187" t="s">
        <v>202</v>
      </c>
      <c r="E587" s="187" t="s">
        <v>1248</v>
      </c>
      <c r="F587" s="187" t="s">
        <v>1246</v>
      </c>
      <c r="G587" s="330">
        <v>10</v>
      </c>
      <c r="H587" s="330">
        <v>6</v>
      </c>
      <c r="I587" s="330">
        <v>6</v>
      </c>
      <c r="J587" s="331">
        <f>G587*2+H587+I587</f>
        <v>32</v>
      </c>
      <c r="K587" s="187" t="s">
        <v>1249</v>
      </c>
      <c r="L587" s="189">
        <v>0.8</v>
      </c>
      <c r="M587" s="189">
        <v>1</v>
      </c>
      <c r="N587" s="189">
        <v>1</v>
      </c>
      <c r="O587" s="189">
        <v>1.3</v>
      </c>
      <c r="P587" s="17">
        <f t="shared" si="58"/>
        <v>3640</v>
      </c>
      <c r="Q587" s="89">
        <v>1500000</v>
      </c>
      <c r="R587" s="17">
        <f t="shared" si="56"/>
        <v>2.4266666666666667</v>
      </c>
    </row>
    <row r="588" spans="1:18" s="332" customFormat="1" ht="33" customHeight="1" x14ac:dyDescent="0.25">
      <c r="A588" s="329">
        <v>585</v>
      </c>
      <c r="B588" s="187" t="s">
        <v>1250</v>
      </c>
      <c r="C588" s="187"/>
      <c r="D588" s="187" t="s">
        <v>1251</v>
      </c>
      <c r="E588" s="187" t="s">
        <v>1252</v>
      </c>
      <c r="F588" s="187" t="s">
        <v>1246</v>
      </c>
      <c r="G588" s="330">
        <v>8</v>
      </c>
      <c r="H588" s="330">
        <v>6</v>
      </c>
      <c r="I588" s="330">
        <v>9</v>
      </c>
      <c r="J588" s="331">
        <f>(G588*2)+H588+I588</f>
        <v>31</v>
      </c>
      <c r="K588" s="187"/>
      <c r="L588" s="189"/>
      <c r="M588" s="189"/>
      <c r="N588" s="189"/>
      <c r="O588" s="189">
        <v>1.3</v>
      </c>
      <c r="P588" s="17">
        <f t="shared" si="58"/>
        <v>0</v>
      </c>
      <c r="Q588" s="89">
        <v>0.1</v>
      </c>
      <c r="R588" s="17">
        <f t="shared" si="56"/>
        <v>0</v>
      </c>
    </row>
    <row r="589" spans="1:18" s="332" customFormat="1" ht="33" customHeight="1" x14ac:dyDescent="0.25">
      <c r="A589" s="329">
        <v>586</v>
      </c>
      <c r="B589" s="187" t="s">
        <v>1253</v>
      </c>
      <c r="C589" s="187"/>
      <c r="D589" s="187" t="s">
        <v>1254</v>
      </c>
      <c r="E589" s="187" t="s">
        <v>252</v>
      </c>
      <c r="F589" s="187" t="s">
        <v>1246</v>
      </c>
      <c r="G589" s="330">
        <v>10</v>
      </c>
      <c r="H589" s="330">
        <v>6</v>
      </c>
      <c r="I589" s="330">
        <v>3</v>
      </c>
      <c r="J589" s="331">
        <f>G589*2+H589+I589</f>
        <v>29</v>
      </c>
      <c r="K589" s="187"/>
      <c r="L589" s="189"/>
      <c r="M589" s="189"/>
      <c r="N589" s="189"/>
      <c r="O589" s="189">
        <v>1</v>
      </c>
      <c r="P589" s="17">
        <f t="shared" si="58"/>
        <v>0</v>
      </c>
      <c r="Q589" s="89">
        <v>0.1</v>
      </c>
      <c r="R589" s="17">
        <f t="shared" si="56"/>
        <v>0</v>
      </c>
    </row>
    <row r="590" spans="1:18" s="332" customFormat="1" ht="33" customHeight="1" x14ac:dyDescent="0.25">
      <c r="A590" s="329">
        <v>587</v>
      </c>
      <c r="B590" s="187" t="s">
        <v>1255</v>
      </c>
      <c r="C590" s="187" t="s">
        <v>126</v>
      </c>
      <c r="D590" s="187">
        <v>12</v>
      </c>
      <c r="E590" s="187" t="s">
        <v>1256</v>
      </c>
      <c r="F590" s="187" t="s">
        <v>1246</v>
      </c>
      <c r="G590" s="330">
        <v>4</v>
      </c>
      <c r="H590" s="330">
        <v>9</v>
      </c>
      <c r="I590" s="330">
        <v>9</v>
      </c>
      <c r="J590" s="331">
        <f>(G590*2)+H590+I590</f>
        <v>26</v>
      </c>
      <c r="K590" s="187"/>
      <c r="L590" s="189"/>
      <c r="M590" s="189"/>
      <c r="N590" s="189"/>
      <c r="O590" s="189">
        <v>1.1499999999999999</v>
      </c>
      <c r="P590" s="17">
        <f t="shared" si="58"/>
        <v>0</v>
      </c>
      <c r="Q590" s="89">
        <v>0.1</v>
      </c>
      <c r="R590" s="17">
        <f t="shared" si="56"/>
        <v>0</v>
      </c>
    </row>
    <row r="591" spans="1:18" s="332" customFormat="1" ht="33" customHeight="1" x14ac:dyDescent="0.25">
      <c r="A591" s="329">
        <v>588</v>
      </c>
      <c r="B591" s="187" t="s">
        <v>1257</v>
      </c>
      <c r="C591" s="187"/>
      <c r="D591" s="187" t="s">
        <v>1258</v>
      </c>
      <c r="E591" s="187" t="s">
        <v>1259</v>
      </c>
      <c r="F591" s="187" t="s">
        <v>1246</v>
      </c>
      <c r="G591" s="330">
        <v>10</v>
      </c>
      <c r="H591" s="330">
        <v>3</v>
      </c>
      <c r="I591" s="330">
        <v>3</v>
      </c>
      <c r="J591" s="331">
        <f>G591*2+H591+I591</f>
        <v>26</v>
      </c>
      <c r="K591" s="187"/>
      <c r="L591" s="189"/>
      <c r="M591" s="189"/>
      <c r="N591" s="189"/>
      <c r="O591" s="189">
        <v>1.1499999999999999</v>
      </c>
      <c r="P591" s="17">
        <f t="shared" si="58"/>
        <v>0</v>
      </c>
      <c r="Q591" s="89">
        <v>0.1</v>
      </c>
      <c r="R591" s="17">
        <f t="shared" si="56"/>
        <v>0</v>
      </c>
    </row>
    <row r="592" spans="1:18" s="332" customFormat="1" ht="33" customHeight="1" x14ac:dyDescent="0.25">
      <c r="A592" s="329">
        <v>589</v>
      </c>
      <c r="B592" s="187" t="s">
        <v>1260</v>
      </c>
      <c r="C592" s="187"/>
      <c r="D592" s="187" t="s">
        <v>1261</v>
      </c>
      <c r="E592" s="187" t="s">
        <v>1262</v>
      </c>
      <c r="F592" s="187" t="s">
        <v>1246</v>
      </c>
      <c r="G592" s="330">
        <v>4</v>
      </c>
      <c r="H592" s="330">
        <v>3</v>
      </c>
      <c r="I592" s="330">
        <v>6</v>
      </c>
      <c r="J592" s="331">
        <f>(G592*2)+H592+I592</f>
        <v>17</v>
      </c>
      <c r="K592" s="187"/>
      <c r="L592" s="189"/>
      <c r="M592" s="189"/>
      <c r="N592" s="189"/>
      <c r="O592" s="189">
        <v>1.1499999999999999</v>
      </c>
      <c r="P592" s="17">
        <f t="shared" si="58"/>
        <v>0</v>
      </c>
      <c r="Q592" s="89">
        <v>0.1</v>
      </c>
      <c r="R592" s="17">
        <f t="shared" si="56"/>
        <v>0</v>
      </c>
    </row>
    <row r="593" spans="1:18" s="332" customFormat="1" ht="33" customHeight="1" x14ac:dyDescent="0.25">
      <c r="A593" s="329">
        <v>590</v>
      </c>
      <c r="B593" s="187" t="s">
        <v>1263</v>
      </c>
      <c r="C593" s="187"/>
      <c r="D593" s="187" t="s">
        <v>1264</v>
      </c>
      <c r="E593" s="187" t="s">
        <v>1265</v>
      </c>
      <c r="F593" s="187" t="s">
        <v>1246</v>
      </c>
      <c r="G593" s="330">
        <v>2</v>
      </c>
      <c r="H593" s="330">
        <v>6</v>
      </c>
      <c r="I593" s="330">
        <v>6</v>
      </c>
      <c r="J593" s="331">
        <f>G593*2+H593+I593</f>
        <v>16</v>
      </c>
      <c r="K593" s="187"/>
      <c r="L593" s="189"/>
      <c r="M593" s="189"/>
      <c r="N593" s="189"/>
      <c r="O593" s="189">
        <v>1.3</v>
      </c>
      <c r="P593" s="17">
        <f t="shared" si="58"/>
        <v>0</v>
      </c>
      <c r="Q593" s="89">
        <v>0.1</v>
      </c>
      <c r="R593" s="17">
        <f t="shared" si="56"/>
        <v>0</v>
      </c>
    </row>
    <row r="594" spans="1:18" s="332" customFormat="1" ht="33" customHeight="1" x14ac:dyDescent="0.25">
      <c r="A594" s="329">
        <v>591</v>
      </c>
      <c r="B594" s="187" t="s">
        <v>1266</v>
      </c>
      <c r="C594" s="187"/>
      <c r="D594" s="330">
        <v>13</v>
      </c>
      <c r="E594" s="187" t="s">
        <v>1267</v>
      </c>
      <c r="F594" s="187" t="s">
        <v>1246</v>
      </c>
      <c r="G594" s="330">
        <v>0</v>
      </c>
      <c r="H594" s="330">
        <v>6</v>
      </c>
      <c r="I594" s="330">
        <v>9</v>
      </c>
      <c r="J594" s="331">
        <f>(G594*2)+H594+I594</f>
        <v>15</v>
      </c>
      <c r="K594" s="187"/>
      <c r="L594" s="189"/>
      <c r="M594" s="189"/>
      <c r="N594" s="189"/>
      <c r="O594" s="189">
        <v>1</v>
      </c>
      <c r="P594" s="17">
        <f t="shared" si="58"/>
        <v>0</v>
      </c>
      <c r="Q594" s="89">
        <v>0.1</v>
      </c>
      <c r="R594" s="17">
        <f t="shared" si="56"/>
        <v>0</v>
      </c>
    </row>
    <row r="595" spans="1:18" s="332" customFormat="1" ht="33" customHeight="1" x14ac:dyDescent="0.25">
      <c r="A595" s="329">
        <v>592</v>
      </c>
      <c r="B595" s="187" t="s">
        <v>1268</v>
      </c>
      <c r="C595" s="187"/>
      <c r="D595" s="187">
        <v>18</v>
      </c>
      <c r="E595" s="187" t="s">
        <v>1269</v>
      </c>
      <c r="F595" s="187" t="s">
        <v>1246</v>
      </c>
      <c r="G595" s="330">
        <v>2</v>
      </c>
      <c r="H595" s="330">
        <v>3</v>
      </c>
      <c r="I595" s="330">
        <v>6</v>
      </c>
      <c r="J595" s="331">
        <f>G595*2+H595+I595</f>
        <v>13</v>
      </c>
      <c r="K595" s="187"/>
      <c r="L595" s="189"/>
      <c r="M595" s="189"/>
      <c r="N595" s="189"/>
      <c r="O595" s="189">
        <v>1.3</v>
      </c>
      <c r="P595" s="17">
        <f t="shared" si="58"/>
        <v>0</v>
      </c>
      <c r="Q595" s="89">
        <v>0.1</v>
      </c>
      <c r="R595" s="17">
        <f t="shared" si="56"/>
        <v>0</v>
      </c>
    </row>
    <row r="596" spans="1:18" s="332" customFormat="1" ht="33" customHeight="1" x14ac:dyDescent="0.25">
      <c r="A596" s="329">
        <v>593</v>
      </c>
      <c r="B596" s="187" t="s">
        <v>1270</v>
      </c>
      <c r="C596" s="187"/>
      <c r="D596" s="330">
        <v>18</v>
      </c>
      <c r="E596" s="187" t="s">
        <v>1271</v>
      </c>
      <c r="F596" s="187" t="s">
        <v>1246</v>
      </c>
      <c r="G596" s="330">
        <v>2</v>
      </c>
      <c r="H596" s="330">
        <v>3</v>
      </c>
      <c r="I596" s="330">
        <v>6</v>
      </c>
      <c r="J596" s="331">
        <f>(G596*2)+H596+I596</f>
        <v>13</v>
      </c>
      <c r="K596" s="187"/>
      <c r="L596" s="189"/>
      <c r="M596" s="189"/>
      <c r="N596" s="189"/>
      <c r="O596" s="189">
        <v>1</v>
      </c>
      <c r="P596" s="17">
        <f t="shared" si="58"/>
        <v>0</v>
      </c>
      <c r="Q596" s="89">
        <v>0.1</v>
      </c>
      <c r="R596" s="17">
        <f t="shared" si="56"/>
        <v>0</v>
      </c>
    </row>
    <row r="597" spans="1:18" s="332" customFormat="1" ht="33" customHeight="1" x14ac:dyDescent="0.25">
      <c r="A597" s="329">
        <v>594</v>
      </c>
      <c r="B597" s="187" t="s">
        <v>1272</v>
      </c>
      <c r="C597" s="187" t="s">
        <v>126</v>
      </c>
      <c r="D597" s="187">
        <v>6</v>
      </c>
      <c r="E597" s="187" t="s">
        <v>1273</v>
      </c>
      <c r="F597" s="187" t="s">
        <v>1246</v>
      </c>
      <c r="G597" s="330">
        <v>0</v>
      </c>
      <c r="H597" s="330">
        <v>3</v>
      </c>
      <c r="I597" s="330">
        <v>9</v>
      </c>
      <c r="J597" s="331">
        <f>G597*2+H597+I597</f>
        <v>12</v>
      </c>
      <c r="K597" s="187"/>
      <c r="L597" s="189"/>
      <c r="M597" s="189"/>
      <c r="N597" s="189"/>
      <c r="O597" s="189">
        <v>1.1499999999999999</v>
      </c>
      <c r="P597" s="17">
        <f t="shared" si="58"/>
        <v>0</v>
      </c>
      <c r="Q597" s="89">
        <v>0.1</v>
      </c>
      <c r="R597" s="17">
        <f t="shared" si="56"/>
        <v>0</v>
      </c>
    </row>
    <row r="598" spans="1:18" s="332" customFormat="1" ht="33" customHeight="1" x14ac:dyDescent="0.25">
      <c r="A598" s="329">
        <v>595</v>
      </c>
      <c r="B598" s="187" t="s">
        <v>1274</v>
      </c>
      <c r="C598" s="187" t="s">
        <v>126</v>
      </c>
      <c r="D598" s="330">
        <v>10</v>
      </c>
      <c r="E598" s="187" t="s">
        <v>1275</v>
      </c>
      <c r="F598" s="187" t="s">
        <v>1246</v>
      </c>
      <c r="G598" s="330">
        <v>0</v>
      </c>
      <c r="H598" s="330">
        <v>6</v>
      </c>
      <c r="I598" s="330">
        <v>6</v>
      </c>
      <c r="J598" s="331">
        <f>(G598*2)+H598+I598</f>
        <v>12</v>
      </c>
      <c r="K598" s="187"/>
      <c r="L598" s="189"/>
      <c r="M598" s="189"/>
      <c r="N598" s="189"/>
      <c r="O598" s="189">
        <v>1.1499999999999999</v>
      </c>
      <c r="P598" s="17">
        <f t="shared" si="58"/>
        <v>0</v>
      </c>
      <c r="Q598" s="89">
        <v>0.1</v>
      </c>
      <c r="R598" s="17">
        <f t="shared" si="56"/>
        <v>0</v>
      </c>
    </row>
    <row r="599" spans="1:18" s="332" customFormat="1" ht="33" customHeight="1" x14ac:dyDescent="0.25">
      <c r="A599" s="329">
        <v>596</v>
      </c>
      <c r="B599" s="187" t="s">
        <v>1276</v>
      </c>
      <c r="C599" s="330" t="s">
        <v>126</v>
      </c>
      <c r="D599" s="330">
        <v>11</v>
      </c>
      <c r="E599" s="187" t="s">
        <v>1277</v>
      </c>
      <c r="F599" s="187" t="s">
        <v>1246</v>
      </c>
      <c r="G599" s="330">
        <v>0</v>
      </c>
      <c r="H599" s="330">
        <v>6</v>
      </c>
      <c r="I599" s="330">
        <v>6</v>
      </c>
      <c r="J599" s="331">
        <f>(G599*2)+H599+I599</f>
        <v>12</v>
      </c>
      <c r="K599" s="187"/>
      <c r="L599" s="189"/>
      <c r="M599" s="189"/>
      <c r="N599" s="189"/>
      <c r="O599" s="189">
        <v>1.1499999999999999</v>
      </c>
      <c r="P599" s="17">
        <f t="shared" si="58"/>
        <v>0</v>
      </c>
      <c r="Q599" s="89">
        <v>0.1</v>
      </c>
      <c r="R599" s="17">
        <f t="shared" si="56"/>
        <v>0</v>
      </c>
    </row>
    <row r="600" spans="1:18" s="332" customFormat="1" ht="33" customHeight="1" x14ac:dyDescent="0.25">
      <c r="A600" s="329">
        <v>597</v>
      </c>
      <c r="B600" s="29" t="s">
        <v>1278</v>
      </c>
      <c r="C600" s="29"/>
      <c r="D600" s="29">
        <v>15</v>
      </c>
      <c r="E600" s="29" t="s">
        <v>1279</v>
      </c>
      <c r="F600" s="187" t="s">
        <v>1246</v>
      </c>
      <c r="G600" s="28">
        <v>2</v>
      </c>
      <c r="H600" s="28">
        <v>1</v>
      </c>
      <c r="I600" s="28">
        <v>6</v>
      </c>
      <c r="J600" s="288">
        <f>(G600*2)+H600+I600</f>
        <v>11</v>
      </c>
      <c r="K600" s="29"/>
      <c r="L600" s="79"/>
      <c r="M600" s="79"/>
      <c r="N600" s="79"/>
      <c r="O600" s="189">
        <v>1</v>
      </c>
      <c r="P600" s="17">
        <f t="shared" si="58"/>
        <v>0</v>
      </c>
      <c r="Q600" s="89">
        <v>0.1</v>
      </c>
      <c r="R600" s="17">
        <f t="shared" si="56"/>
        <v>0</v>
      </c>
    </row>
    <row r="601" spans="1:18" s="332" customFormat="1" ht="33" customHeight="1" x14ac:dyDescent="0.25">
      <c r="A601" s="329">
        <v>598</v>
      </c>
      <c r="B601" s="187" t="s">
        <v>1280</v>
      </c>
      <c r="C601" s="187"/>
      <c r="D601" s="330" t="s">
        <v>1281</v>
      </c>
      <c r="E601" s="187" t="s">
        <v>1282</v>
      </c>
      <c r="F601" s="187" t="s">
        <v>1246</v>
      </c>
      <c r="G601" s="330">
        <v>2</v>
      </c>
      <c r="H601" s="330">
        <v>6</v>
      </c>
      <c r="I601" s="330">
        <v>1</v>
      </c>
      <c r="J601" s="331">
        <f>G601*2+H601+I601</f>
        <v>11</v>
      </c>
      <c r="K601" s="187"/>
      <c r="L601" s="189"/>
      <c r="M601" s="189"/>
      <c r="N601" s="189"/>
      <c r="O601" s="189">
        <v>1</v>
      </c>
      <c r="P601" s="17">
        <f t="shared" si="58"/>
        <v>0</v>
      </c>
      <c r="Q601" s="89">
        <v>0.1</v>
      </c>
      <c r="R601" s="17">
        <f t="shared" si="56"/>
        <v>0</v>
      </c>
    </row>
    <row r="602" spans="1:18" s="332" customFormat="1" ht="33" customHeight="1" x14ac:dyDescent="0.25">
      <c r="A602" s="329">
        <v>599</v>
      </c>
      <c r="B602" s="187" t="s">
        <v>1283</v>
      </c>
      <c r="C602" s="187" t="s">
        <v>126</v>
      </c>
      <c r="D602" s="330">
        <v>5</v>
      </c>
      <c r="E602" s="187" t="s">
        <v>1284</v>
      </c>
      <c r="F602" s="187" t="s">
        <v>1246</v>
      </c>
      <c r="G602" s="330">
        <v>0</v>
      </c>
      <c r="H602" s="330">
        <v>6</v>
      </c>
      <c r="I602" s="330">
        <v>3</v>
      </c>
      <c r="J602" s="331">
        <f>(G602*2)+H602+I602</f>
        <v>9</v>
      </c>
      <c r="K602" s="187"/>
      <c r="L602" s="189"/>
      <c r="M602" s="189"/>
      <c r="N602" s="189"/>
      <c r="O602" s="189">
        <v>1</v>
      </c>
      <c r="P602" s="17">
        <f t="shared" si="58"/>
        <v>0</v>
      </c>
      <c r="Q602" s="89">
        <v>0.1</v>
      </c>
      <c r="R602" s="17">
        <f t="shared" ref="R602:R633" si="59">(P602/Q602)*1000</f>
        <v>0</v>
      </c>
    </row>
    <row r="603" spans="1:18" s="332" customFormat="1" ht="33" customHeight="1" x14ac:dyDescent="0.25">
      <c r="A603" s="329">
        <v>600</v>
      </c>
      <c r="B603" s="187" t="s">
        <v>1285</v>
      </c>
      <c r="C603" s="187" t="s">
        <v>169</v>
      </c>
      <c r="D603" s="187">
        <v>6</v>
      </c>
      <c r="E603" s="187" t="s">
        <v>1286</v>
      </c>
      <c r="F603" s="187" t="s">
        <v>1246</v>
      </c>
      <c r="G603" s="330">
        <v>0</v>
      </c>
      <c r="H603" s="330">
        <v>6</v>
      </c>
      <c r="I603" s="330">
        <v>3</v>
      </c>
      <c r="J603" s="331">
        <f>G603*2+H603+I603</f>
        <v>9</v>
      </c>
      <c r="K603" s="187"/>
      <c r="L603" s="189"/>
      <c r="M603" s="189"/>
      <c r="N603" s="189"/>
      <c r="O603" s="189">
        <v>1.1499999999999999</v>
      </c>
      <c r="P603" s="17">
        <f t="shared" si="58"/>
        <v>0</v>
      </c>
      <c r="Q603" s="89">
        <v>0.1</v>
      </c>
      <c r="R603" s="17">
        <f t="shared" si="59"/>
        <v>0</v>
      </c>
    </row>
    <row r="604" spans="1:18" s="332" customFormat="1" ht="33" customHeight="1" x14ac:dyDescent="0.25">
      <c r="A604" s="329">
        <v>601</v>
      </c>
      <c r="B604" s="187" t="s">
        <v>1287</v>
      </c>
      <c r="C604" s="187" t="s">
        <v>126</v>
      </c>
      <c r="D604" s="187">
        <v>12</v>
      </c>
      <c r="E604" s="187" t="s">
        <v>1288</v>
      </c>
      <c r="F604" s="187" t="s">
        <v>1246</v>
      </c>
      <c r="G604" s="330">
        <v>0</v>
      </c>
      <c r="H604" s="330">
        <v>3</v>
      </c>
      <c r="I604" s="330">
        <v>6</v>
      </c>
      <c r="J604" s="331">
        <f>(G604*2)+H604+I604</f>
        <v>9</v>
      </c>
      <c r="K604" s="187"/>
      <c r="L604" s="189"/>
      <c r="M604" s="189"/>
      <c r="N604" s="189"/>
      <c r="O604" s="189">
        <v>1</v>
      </c>
      <c r="P604" s="17">
        <f t="shared" si="58"/>
        <v>0</v>
      </c>
      <c r="Q604" s="89">
        <v>0.1</v>
      </c>
      <c r="R604" s="17">
        <f t="shared" si="59"/>
        <v>0</v>
      </c>
    </row>
    <row r="605" spans="1:18" s="332" customFormat="1" ht="33" customHeight="1" x14ac:dyDescent="0.25">
      <c r="A605" s="329">
        <v>602</v>
      </c>
      <c r="B605" s="187" t="s">
        <v>1289</v>
      </c>
      <c r="C605" s="187"/>
      <c r="D605" s="330">
        <v>14</v>
      </c>
      <c r="E605" s="187" t="s">
        <v>1252</v>
      </c>
      <c r="F605" s="187" t="s">
        <v>1246</v>
      </c>
      <c r="G605" s="330">
        <v>0</v>
      </c>
      <c r="H605" s="330">
        <v>3</v>
      </c>
      <c r="I605" s="330">
        <v>6</v>
      </c>
      <c r="J605" s="331">
        <f>(G605*2)+H605+I605</f>
        <v>9</v>
      </c>
      <c r="K605" s="187"/>
      <c r="L605" s="189"/>
      <c r="M605" s="189"/>
      <c r="N605" s="189"/>
      <c r="O605" s="189">
        <v>1.3</v>
      </c>
      <c r="P605" s="17">
        <f t="shared" si="58"/>
        <v>0</v>
      </c>
      <c r="Q605" s="89">
        <v>0.1</v>
      </c>
      <c r="R605" s="17">
        <f t="shared" si="59"/>
        <v>0</v>
      </c>
    </row>
    <row r="606" spans="1:18" s="332" customFormat="1" ht="33" customHeight="1" x14ac:dyDescent="0.25">
      <c r="A606" s="329">
        <v>603</v>
      </c>
      <c r="B606" s="29" t="s">
        <v>1290</v>
      </c>
      <c r="C606" s="29"/>
      <c r="D606" s="29">
        <v>13</v>
      </c>
      <c r="E606" s="29" t="s">
        <v>1291</v>
      </c>
      <c r="F606" s="187" t="s">
        <v>1246</v>
      </c>
      <c r="G606" s="28">
        <v>2</v>
      </c>
      <c r="H606" s="28">
        <v>1</v>
      </c>
      <c r="I606" s="28">
        <v>1</v>
      </c>
      <c r="J606" s="288">
        <f>(G606*2)+H606+I606</f>
        <v>6</v>
      </c>
      <c r="K606" s="29"/>
      <c r="L606" s="79"/>
      <c r="M606" s="79"/>
      <c r="N606" s="79"/>
      <c r="O606" s="189">
        <v>1.1499999999999999</v>
      </c>
      <c r="P606" s="17">
        <f t="shared" si="58"/>
        <v>0</v>
      </c>
      <c r="Q606" s="89">
        <v>0.1</v>
      </c>
      <c r="R606" s="17">
        <f t="shared" si="59"/>
        <v>0</v>
      </c>
    </row>
    <row r="607" spans="1:18" s="332" customFormat="1" ht="33" customHeight="1" x14ac:dyDescent="0.25">
      <c r="A607" s="329">
        <v>604</v>
      </c>
      <c r="B607" s="187" t="s">
        <v>1292</v>
      </c>
      <c r="C607" s="187"/>
      <c r="D607" s="187">
        <v>13</v>
      </c>
      <c r="E607" s="187" t="s">
        <v>146</v>
      </c>
      <c r="F607" s="187" t="s">
        <v>1246</v>
      </c>
      <c r="G607" s="330">
        <v>0</v>
      </c>
      <c r="H607" s="330">
        <v>6</v>
      </c>
      <c r="I607" s="330">
        <v>0</v>
      </c>
      <c r="J607" s="331">
        <f>(G607*2)+H607+I607</f>
        <v>6</v>
      </c>
      <c r="K607" s="187"/>
      <c r="L607" s="189"/>
      <c r="M607" s="189"/>
      <c r="N607" s="189"/>
      <c r="O607" s="189">
        <v>1.3</v>
      </c>
      <c r="P607" s="17">
        <f t="shared" si="58"/>
        <v>0</v>
      </c>
      <c r="Q607" s="89">
        <v>0.1</v>
      </c>
      <c r="R607" s="17">
        <f t="shared" si="59"/>
        <v>0</v>
      </c>
    </row>
    <row r="608" spans="1:18" s="332" customFormat="1" ht="33" customHeight="1" x14ac:dyDescent="0.25">
      <c r="A608" s="329">
        <v>605</v>
      </c>
      <c r="B608" s="187" t="s">
        <v>1293</v>
      </c>
      <c r="C608" s="187" t="s">
        <v>126</v>
      </c>
      <c r="D608" s="187">
        <v>5</v>
      </c>
      <c r="E608" s="187" t="s">
        <v>1294</v>
      </c>
      <c r="F608" s="187" t="s">
        <v>1246</v>
      </c>
      <c r="G608" s="330">
        <v>0</v>
      </c>
      <c r="H608" s="330">
        <v>1</v>
      </c>
      <c r="I608" s="330">
        <v>1</v>
      </c>
      <c r="J608" s="331">
        <f>G608*2+H608+I608</f>
        <v>2</v>
      </c>
      <c r="K608" s="187"/>
      <c r="L608" s="189"/>
      <c r="M608" s="189"/>
      <c r="N608" s="189"/>
      <c r="O608" s="189">
        <v>1</v>
      </c>
      <c r="P608" s="17">
        <f t="shared" si="58"/>
        <v>0</v>
      </c>
      <c r="Q608" s="89">
        <v>0.1</v>
      </c>
      <c r="R608" s="17">
        <f t="shared" si="59"/>
        <v>0</v>
      </c>
    </row>
    <row r="609" spans="1:18" s="332" customFormat="1" ht="33" customHeight="1" x14ac:dyDescent="0.25">
      <c r="A609" s="329">
        <v>606</v>
      </c>
      <c r="B609" s="29" t="s">
        <v>1295</v>
      </c>
      <c r="C609" s="29" t="s">
        <v>126</v>
      </c>
      <c r="D609" s="29">
        <v>5</v>
      </c>
      <c r="E609" s="29" t="s">
        <v>1296</v>
      </c>
      <c r="F609" s="187" t="s">
        <v>1246</v>
      </c>
      <c r="G609" s="28">
        <v>0</v>
      </c>
      <c r="H609" s="28">
        <v>1</v>
      </c>
      <c r="I609" s="28">
        <v>1</v>
      </c>
      <c r="J609" s="288">
        <f>(G609*2)+H609+I609</f>
        <v>2</v>
      </c>
      <c r="K609" s="29"/>
      <c r="L609" s="79"/>
      <c r="M609" s="79"/>
      <c r="N609" s="79"/>
      <c r="O609" s="189">
        <v>1</v>
      </c>
      <c r="P609" s="17">
        <f t="shared" ref="P609:P612" si="60">(((G609*L609*2)+(H609*M609)+(I609*N609))*O609)*100</f>
        <v>0</v>
      </c>
      <c r="Q609" s="89">
        <v>0.1</v>
      </c>
      <c r="R609" s="17">
        <f t="shared" si="59"/>
        <v>0</v>
      </c>
    </row>
    <row r="610" spans="1:18" s="332" customFormat="1" ht="33" customHeight="1" x14ac:dyDescent="0.25">
      <c r="A610" s="329">
        <v>607</v>
      </c>
      <c r="B610" s="187" t="s">
        <v>1297</v>
      </c>
      <c r="C610" s="187"/>
      <c r="D610" s="187" t="s">
        <v>489</v>
      </c>
      <c r="E610" s="187" t="s">
        <v>158</v>
      </c>
      <c r="F610" s="187" t="s">
        <v>1246</v>
      </c>
      <c r="G610" s="330">
        <v>0</v>
      </c>
      <c r="H610" s="330">
        <v>1</v>
      </c>
      <c r="I610" s="330">
        <v>0</v>
      </c>
      <c r="J610" s="331">
        <f>(G610*2)+H610+I610</f>
        <v>1</v>
      </c>
      <c r="K610" s="187"/>
      <c r="L610" s="189"/>
      <c r="M610" s="189"/>
      <c r="N610" s="189"/>
      <c r="O610" s="189">
        <v>1</v>
      </c>
      <c r="P610" s="17">
        <f t="shared" si="60"/>
        <v>0</v>
      </c>
      <c r="Q610" s="89">
        <v>0.1</v>
      </c>
      <c r="R610" s="17">
        <f t="shared" si="59"/>
        <v>0</v>
      </c>
    </row>
    <row r="611" spans="1:18" s="332" customFormat="1" ht="33" customHeight="1" x14ac:dyDescent="0.25">
      <c r="A611" s="329">
        <v>608</v>
      </c>
      <c r="B611" s="187" t="s">
        <v>1298</v>
      </c>
      <c r="C611" s="330"/>
      <c r="D611" s="330" t="s">
        <v>556</v>
      </c>
      <c r="E611" s="187" t="s">
        <v>257</v>
      </c>
      <c r="F611" s="187" t="s">
        <v>1299</v>
      </c>
      <c r="G611" s="330">
        <v>2</v>
      </c>
      <c r="H611" s="330">
        <v>1</v>
      </c>
      <c r="I611" s="330">
        <v>6</v>
      </c>
      <c r="J611" s="331">
        <f>(G611*2)+H611+I611</f>
        <v>11</v>
      </c>
      <c r="K611" s="187" t="s">
        <v>1300</v>
      </c>
      <c r="L611" s="189">
        <v>0.2</v>
      </c>
      <c r="M611" s="189">
        <v>0</v>
      </c>
      <c r="N611" s="189">
        <v>0.8</v>
      </c>
      <c r="O611" s="189">
        <v>1.1499999999999999</v>
      </c>
      <c r="P611" s="17">
        <f t="shared" si="60"/>
        <v>644</v>
      </c>
      <c r="Q611" s="89">
        <v>15000</v>
      </c>
      <c r="R611" s="17">
        <f t="shared" si="59"/>
        <v>42.93333333333333</v>
      </c>
    </row>
    <row r="612" spans="1:18" s="332" customFormat="1" ht="33" customHeight="1" x14ac:dyDescent="0.25">
      <c r="A612" s="329">
        <v>609</v>
      </c>
      <c r="B612" s="187" t="s">
        <v>1301</v>
      </c>
      <c r="C612" s="330"/>
      <c r="D612" s="330">
        <v>15</v>
      </c>
      <c r="E612" s="187" t="s">
        <v>1302</v>
      </c>
      <c r="F612" s="187" t="s">
        <v>1303</v>
      </c>
      <c r="G612" s="330">
        <v>4</v>
      </c>
      <c r="H612" s="330">
        <v>3</v>
      </c>
      <c r="I612" s="330">
        <v>1</v>
      </c>
      <c r="J612" s="331">
        <f>(G612*2)+H612+I612</f>
        <v>12</v>
      </c>
      <c r="K612" s="187" t="s">
        <v>1304</v>
      </c>
      <c r="L612" s="189">
        <v>0.5</v>
      </c>
      <c r="M612" s="189">
        <v>0.15</v>
      </c>
      <c r="N612" s="189">
        <v>0.15</v>
      </c>
      <c r="O612" s="189">
        <v>1</v>
      </c>
      <c r="P612" s="17">
        <f t="shared" si="60"/>
        <v>460.00000000000006</v>
      </c>
      <c r="Q612" s="89">
        <v>10000</v>
      </c>
      <c r="R612" s="17">
        <f t="shared" si="59"/>
        <v>46.000000000000007</v>
      </c>
    </row>
    <row r="613" spans="1:18" s="332" customFormat="1" ht="33" customHeight="1" x14ac:dyDescent="0.25">
      <c r="A613" s="329">
        <v>610</v>
      </c>
      <c r="B613" s="187" t="s">
        <v>1305</v>
      </c>
      <c r="C613" s="187" t="s">
        <v>126</v>
      </c>
      <c r="D613" s="187" t="s">
        <v>1306</v>
      </c>
      <c r="E613" s="187" t="s">
        <v>1307</v>
      </c>
      <c r="F613" s="187" t="s">
        <v>1308</v>
      </c>
      <c r="G613" s="330">
        <v>2</v>
      </c>
      <c r="H613" s="330">
        <v>6</v>
      </c>
      <c r="I613" s="330">
        <v>9</v>
      </c>
      <c r="J613" s="331">
        <f>G613*2+H613+I613</f>
        <v>19</v>
      </c>
      <c r="K613" s="187" t="s">
        <v>1309</v>
      </c>
      <c r="L613" s="189">
        <v>0.3</v>
      </c>
      <c r="M613" s="189">
        <v>0.2</v>
      </c>
      <c r="N613" s="189">
        <v>1</v>
      </c>
      <c r="O613" s="189">
        <v>1</v>
      </c>
      <c r="P613" s="17">
        <f>((G613*L613*2)+(H613*M613)+(I613*N613))*O613*100</f>
        <v>1140</v>
      </c>
      <c r="Q613" s="334">
        <v>104000</v>
      </c>
      <c r="R613" s="17">
        <f t="shared" si="59"/>
        <v>10.961538461538462</v>
      </c>
    </row>
    <row r="614" spans="1:18" s="332" customFormat="1" ht="33" customHeight="1" x14ac:dyDescent="0.25">
      <c r="A614" s="329">
        <v>611</v>
      </c>
      <c r="B614" s="187" t="s">
        <v>1310</v>
      </c>
      <c r="C614" s="187"/>
      <c r="D614" s="187" t="s">
        <v>1311</v>
      </c>
      <c r="E614" s="187" t="s">
        <v>1312</v>
      </c>
      <c r="F614" s="187" t="s">
        <v>1313</v>
      </c>
      <c r="G614" s="330">
        <v>2</v>
      </c>
      <c r="H614" s="330">
        <v>6</v>
      </c>
      <c r="I614" s="330">
        <v>6</v>
      </c>
      <c r="J614" s="331">
        <f>G614*2+H614+I614</f>
        <v>16</v>
      </c>
      <c r="K614" s="187"/>
      <c r="L614" s="189"/>
      <c r="M614" s="189"/>
      <c r="N614" s="189"/>
      <c r="O614" s="189">
        <v>1.3</v>
      </c>
      <c r="P614" s="17">
        <f t="shared" ref="P614:P645" si="61">(((G614*L614*2)+(H614*M614)+(I614*N614))*O614)*100</f>
        <v>0</v>
      </c>
      <c r="Q614" s="89">
        <v>0.1</v>
      </c>
      <c r="R614" s="17">
        <f t="shared" si="59"/>
        <v>0</v>
      </c>
    </row>
    <row r="615" spans="1:18" s="332" customFormat="1" ht="33" customHeight="1" x14ac:dyDescent="0.25">
      <c r="A615" s="329">
        <v>612</v>
      </c>
      <c r="B615" s="187" t="s">
        <v>1314</v>
      </c>
      <c r="C615" s="187" t="s">
        <v>169</v>
      </c>
      <c r="D615" s="187">
        <v>16</v>
      </c>
      <c r="E615" s="187" t="s">
        <v>1316</v>
      </c>
      <c r="F615" s="187" t="s">
        <v>1315</v>
      </c>
      <c r="G615" s="330">
        <v>0</v>
      </c>
      <c r="H615" s="330">
        <v>6</v>
      </c>
      <c r="I615" s="330">
        <v>0</v>
      </c>
      <c r="J615" s="331">
        <f>(G615*2)+H615+I615</f>
        <v>6</v>
      </c>
      <c r="K615" s="187" t="s">
        <v>1317</v>
      </c>
      <c r="L615" s="189">
        <v>0.75</v>
      </c>
      <c r="M615" s="189">
        <v>0.75</v>
      </c>
      <c r="N615" s="189">
        <v>0.45</v>
      </c>
      <c r="O615" s="189">
        <v>1</v>
      </c>
      <c r="P615" s="17">
        <f t="shared" si="61"/>
        <v>450</v>
      </c>
      <c r="Q615" s="89">
        <v>30000</v>
      </c>
      <c r="R615" s="17">
        <f t="shared" si="59"/>
        <v>15</v>
      </c>
    </row>
    <row r="616" spans="1:18" s="332" customFormat="1" ht="33" customHeight="1" x14ac:dyDescent="0.25">
      <c r="A616" s="329">
        <v>613</v>
      </c>
      <c r="B616" s="187" t="s">
        <v>1318</v>
      </c>
      <c r="C616" s="187" t="s">
        <v>126</v>
      </c>
      <c r="D616" s="330" t="s">
        <v>309</v>
      </c>
      <c r="E616" s="187" t="s">
        <v>1320</v>
      </c>
      <c r="F616" s="187" t="s">
        <v>1319</v>
      </c>
      <c r="G616" s="330">
        <v>2</v>
      </c>
      <c r="H616" s="330">
        <v>9</v>
      </c>
      <c r="I616" s="330">
        <v>9</v>
      </c>
      <c r="J616" s="331">
        <f>(G616*2)+H616+I616</f>
        <v>22</v>
      </c>
      <c r="K616" s="187" t="s">
        <v>1321</v>
      </c>
      <c r="L616" s="189">
        <v>0.4</v>
      </c>
      <c r="M616" s="189">
        <v>0.4</v>
      </c>
      <c r="N616" s="189">
        <v>0.4</v>
      </c>
      <c r="O616" s="189">
        <v>1.1499999999999999</v>
      </c>
      <c r="P616" s="17">
        <f t="shared" si="61"/>
        <v>1011.9999999999999</v>
      </c>
      <c r="Q616" s="89">
        <v>40000</v>
      </c>
      <c r="R616" s="17">
        <f t="shared" si="59"/>
        <v>25.299999999999997</v>
      </c>
    </row>
    <row r="617" spans="1:18" s="332" customFormat="1" ht="33" customHeight="1" x14ac:dyDescent="0.25">
      <c r="A617" s="329">
        <v>614</v>
      </c>
      <c r="B617" s="187" t="s">
        <v>1322</v>
      </c>
      <c r="C617" s="330" t="s">
        <v>126</v>
      </c>
      <c r="D617" s="330" t="s">
        <v>309</v>
      </c>
      <c r="E617" s="187" t="s">
        <v>1323</v>
      </c>
      <c r="F617" s="187" t="s">
        <v>1319</v>
      </c>
      <c r="G617" s="330">
        <v>0</v>
      </c>
      <c r="H617" s="330">
        <v>6</v>
      </c>
      <c r="I617" s="330">
        <v>9</v>
      </c>
      <c r="J617" s="331">
        <f>(G617*2)+H617+I617</f>
        <v>15</v>
      </c>
      <c r="K617" s="187" t="s">
        <v>1324</v>
      </c>
      <c r="L617" s="189">
        <v>0.6</v>
      </c>
      <c r="M617" s="189">
        <v>0.25</v>
      </c>
      <c r="N617" s="189">
        <v>0.5</v>
      </c>
      <c r="O617" s="189">
        <v>0.2</v>
      </c>
      <c r="P617" s="17">
        <f t="shared" si="61"/>
        <v>120.00000000000001</v>
      </c>
      <c r="Q617" s="89">
        <v>15000</v>
      </c>
      <c r="R617" s="17">
        <f t="shared" si="59"/>
        <v>8</v>
      </c>
    </row>
    <row r="618" spans="1:18" s="332" customFormat="1" ht="33" customHeight="1" x14ac:dyDescent="0.25">
      <c r="A618" s="329">
        <v>615</v>
      </c>
      <c r="B618" s="187" t="s">
        <v>1325</v>
      </c>
      <c r="C618" s="187" t="s">
        <v>126</v>
      </c>
      <c r="D618" s="187">
        <v>7</v>
      </c>
      <c r="E618" s="187" t="s">
        <v>1326</v>
      </c>
      <c r="F618" s="187" t="s">
        <v>1327</v>
      </c>
      <c r="G618" s="330">
        <v>2</v>
      </c>
      <c r="H618" s="330">
        <v>6</v>
      </c>
      <c r="I618" s="330">
        <v>3</v>
      </c>
      <c r="J618" s="331">
        <f>G618*2+H618+I618</f>
        <v>13</v>
      </c>
      <c r="K618" s="187" t="s">
        <v>150</v>
      </c>
      <c r="L618" s="189">
        <v>0.25</v>
      </c>
      <c r="M618" s="189">
        <v>0.5</v>
      </c>
      <c r="N618" s="189">
        <v>0.2</v>
      </c>
      <c r="O618" s="189">
        <v>1</v>
      </c>
      <c r="P618" s="17">
        <f t="shared" si="61"/>
        <v>459.99999999999994</v>
      </c>
      <c r="Q618" s="89">
        <v>12000</v>
      </c>
      <c r="R618" s="17">
        <f t="shared" si="59"/>
        <v>38.333333333333329</v>
      </c>
    </row>
    <row r="619" spans="1:18" s="332" customFormat="1" ht="33" customHeight="1" x14ac:dyDescent="0.25">
      <c r="A619" s="329">
        <v>616</v>
      </c>
      <c r="B619" s="187" t="s">
        <v>1328</v>
      </c>
      <c r="C619" s="330" t="s">
        <v>126</v>
      </c>
      <c r="D619" s="330">
        <v>8</v>
      </c>
      <c r="E619" s="187" t="s">
        <v>1329</v>
      </c>
      <c r="F619" s="187" t="s">
        <v>1330</v>
      </c>
      <c r="G619" s="330">
        <v>4</v>
      </c>
      <c r="H619" s="330">
        <v>3</v>
      </c>
      <c r="I619" s="330">
        <v>3</v>
      </c>
      <c r="J619" s="331">
        <f>(G619*2)+H619+I619</f>
        <v>14</v>
      </c>
      <c r="K619" s="187" t="s">
        <v>1331</v>
      </c>
      <c r="L619" s="189">
        <v>0.2</v>
      </c>
      <c r="M619" s="189">
        <v>0</v>
      </c>
      <c r="N619" s="189">
        <v>0.8</v>
      </c>
      <c r="O619" s="189">
        <v>1.3</v>
      </c>
      <c r="P619" s="17">
        <f t="shared" si="61"/>
        <v>520</v>
      </c>
      <c r="Q619" s="89">
        <v>20000</v>
      </c>
      <c r="R619" s="17">
        <f t="shared" si="59"/>
        <v>26</v>
      </c>
    </row>
    <row r="620" spans="1:18" s="332" customFormat="1" ht="33" customHeight="1" x14ac:dyDescent="0.25">
      <c r="A620" s="329">
        <v>617</v>
      </c>
      <c r="B620" s="187" t="s">
        <v>1332</v>
      </c>
      <c r="C620" s="187" t="s">
        <v>126</v>
      </c>
      <c r="D620" s="330" t="s">
        <v>1333</v>
      </c>
      <c r="E620" s="187" t="s">
        <v>1334</v>
      </c>
      <c r="F620" s="187" t="s">
        <v>1335</v>
      </c>
      <c r="G620" s="330">
        <v>4</v>
      </c>
      <c r="H620" s="330">
        <v>6</v>
      </c>
      <c r="I620" s="330">
        <v>6</v>
      </c>
      <c r="J620" s="331">
        <f>(G620*2)+H620+I620</f>
        <v>20</v>
      </c>
      <c r="K620" s="187" t="s">
        <v>1336</v>
      </c>
      <c r="L620" s="189">
        <v>0.2</v>
      </c>
      <c r="M620" s="189">
        <v>0</v>
      </c>
      <c r="N620" s="189">
        <v>0.3</v>
      </c>
      <c r="O620" s="189">
        <v>1.3</v>
      </c>
      <c r="P620" s="17">
        <f t="shared" si="61"/>
        <v>442</v>
      </c>
      <c r="Q620" s="89">
        <v>10000</v>
      </c>
      <c r="R620" s="17">
        <f t="shared" si="59"/>
        <v>44.2</v>
      </c>
    </row>
    <row r="621" spans="1:18" s="332" customFormat="1" ht="33" customHeight="1" x14ac:dyDescent="0.25">
      <c r="A621" s="329">
        <v>618</v>
      </c>
      <c r="B621" s="187" t="s">
        <v>1337</v>
      </c>
      <c r="C621" s="330" t="s">
        <v>126</v>
      </c>
      <c r="D621" s="330">
        <v>17</v>
      </c>
      <c r="E621" s="187" t="s">
        <v>1338</v>
      </c>
      <c r="F621" s="187" t="s">
        <v>1339</v>
      </c>
      <c r="G621" s="330">
        <v>10</v>
      </c>
      <c r="H621" s="330">
        <v>1</v>
      </c>
      <c r="I621" s="330">
        <v>6</v>
      </c>
      <c r="J621" s="331">
        <f>G621*2+H621+I621</f>
        <v>27</v>
      </c>
      <c r="K621" s="187" t="s">
        <v>1340</v>
      </c>
      <c r="L621" s="189">
        <v>0.3</v>
      </c>
      <c r="M621" s="189">
        <v>0.2</v>
      </c>
      <c r="N621" s="189">
        <v>0.2</v>
      </c>
      <c r="O621" s="189">
        <v>1.1499999999999999</v>
      </c>
      <c r="P621" s="17">
        <f t="shared" si="61"/>
        <v>851</v>
      </c>
      <c r="Q621" s="89">
        <v>25000</v>
      </c>
      <c r="R621" s="17">
        <f t="shared" si="59"/>
        <v>34.04</v>
      </c>
    </row>
    <row r="622" spans="1:18" s="332" customFormat="1" ht="33" customHeight="1" x14ac:dyDescent="0.25">
      <c r="A622" s="329">
        <v>619</v>
      </c>
      <c r="B622" s="187" t="s">
        <v>1341</v>
      </c>
      <c r="C622" s="187"/>
      <c r="D622" s="330">
        <v>13</v>
      </c>
      <c r="E622" s="187" t="s">
        <v>1342</v>
      </c>
      <c r="F622" s="187" t="s">
        <v>1343</v>
      </c>
      <c r="G622" s="330">
        <v>2</v>
      </c>
      <c r="H622" s="330">
        <v>6</v>
      </c>
      <c r="I622" s="330">
        <v>9</v>
      </c>
      <c r="J622" s="331">
        <f>(G622*2)+H622+I622</f>
        <v>19</v>
      </c>
      <c r="K622" s="187"/>
      <c r="L622" s="189"/>
      <c r="M622" s="189"/>
      <c r="N622" s="189"/>
      <c r="O622" s="189">
        <v>1</v>
      </c>
      <c r="P622" s="17">
        <f t="shared" si="61"/>
        <v>0</v>
      </c>
      <c r="Q622" s="89">
        <v>0.1</v>
      </c>
      <c r="R622" s="17">
        <f t="shared" si="59"/>
        <v>0</v>
      </c>
    </row>
    <row r="623" spans="1:18" s="332" customFormat="1" ht="33" customHeight="1" x14ac:dyDescent="0.25">
      <c r="A623" s="329">
        <v>620</v>
      </c>
      <c r="B623" s="187" t="s">
        <v>1344</v>
      </c>
      <c r="C623" s="187"/>
      <c r="D623" s="187">
        <v>16</v>
      </c>
      <c r="E623" s="187" t="s">
        <v>1345</v>
      </c>
      <c r="F623" s="187" t="s">
        <v>1343</v>
      </c>
      <c r="G623" s="330">
        <v>0</v>
      </c>
      <c r="H623" s="330">
        <v>3</v>
      </c>
      <c r="I623" s="330">
        <v>3</v>
      </c>
      <c r="J623" s="331">
        <f>(G623*2)+H623+I623</f>
        <v>6</v>
      </c>
      <c r="K623" s="187" t="s">
        <v>1346</v>
      </c>
      <c r="L623" s="189"/>
      <c r="M623" s="189"/>
      <c r="N623" s="189"/>
      <c r="O623" s="189">
        <v>1</v>
      </c>
      <c r="P623" s="17">
        <f t="shared" si="61"/>
        <v>0</v>
      </c>
      <c r="Q623" s="89">
        <v>0.1</v>
      </c>
      <c r="R623" s="17">
        <f t="shared" si="59"/>
        <v>0</v>
      </c>
    </row>
    <row r="624" spans="1:18" s="332" customFormat="1" ht="33" customHeight="1" x14ac:dyDescent="0.25">
      <c r="A624" s="329">
        <v>621</v>
      </c>
      <c r="B624" s="187" t="s">
        <v>1347</v>
      </c>
      <c r="C624" s="187" t="s">
        <v>126</v>
      </c>
      <c r="D624" s="330" t="s">
        <v>1348</v>
      </c>
      <c r="E624" s="187" t="s">
        <v>1349</v>
      </c>
      <c r="F624" s="187" t="s">
        <v>1350</v>
      </c>
      <c r="G624" s="330">
        <v>10</v>
      </c>
      <c r="H624" s="330">
        <v>6</v>
      </c>
      <c r="I624" s="330">
        <v>6</v>
      </c>
      <c r="J624" s="331">
        <f>(G624*2)+H624+I624</f>
        <v>32</v>
      </c>
      <c r="K624" s="187" t="s">
        <v>1351</v>
      </c>
      <c r="L624" s="189">
        <v>0.4</v>
      </c>
      <c r="M624" s="189">
        <v>0.2</v>
      </c>
      <c r="N624" s="189">
        <v>0.4</v>
      </c>
      <c r="O624" s="189">
        <v>1</v>
      </c>
      <c r="P624" s="17">
        <f t="shared" si="61"/>
        <v>1160</v>
      </c>
      <c r="Q624" s="89">
        <v>25000</v>
      </c>
      <c r="R624" s="17">
        <f t="shared" si="59"/>
        <v>46.4</v>
      </c>
    </row>
    <row r="625" spans="1:18" s="332" customFormat="1" ht="33" customHeight="1" x14ac:dyDescent="0.25">
      <c r="A625" s="329">
        <v>622</v>
      </c>
      <c r="B625" s="187" t="s">
        <v>1352</v>
      </c>
      <c r="C625" s="330" t="s">
        <v>126</v>
      </c>
      <c r="D625" s="330" t="s">
        <v>1353</v>
      </c>
      <c r="E625" s="187" t="s">
        <v>127</v>
      </c>
      <c r="F625" s="187" t="s">
        <v>1354</v>
      </c>
      <c r="G625" s="330">
        <v>6</v>
      </c>
      <c r="H625" s="330">
        <v>1</v>
      </c>
      <c r="I625" s="330">
        <v>6</v>
      </c>
      <c r="J625" s="331">
        <f>(G625*2)+H625+I625</f>
        <v>19</v>
      </c>
      <c r="K625" s="187"/>
      <c r="L625" s="330"/>
      <c r="M625" s="330"/>
      <c r="N625" s="330"/>
      <c r="O625" s="189">
        <v>1.1499999999999999</v>
      </c>
      <c r="P625" s="17">
        <f t="shared" si="61"/>
        <v>0</v>
      </c>
      <c r="Q625" s="89">
        <v>0.1</v>
      </c>
      <c r="R625" s="17">
        <f t="shared" si="59"/>
        <v>0</v>
      </c>
    </row>
    <row r="626" spans="1:18" s="332" customFormat="1" ht="33" customHeight="1" x14ac:dyDescent="0.25">
      <c r="A626" s="329">
        <v>623</v>
      </c>
      <c r="B626" s="187" t="s">
        <v>1355</v>
      </c>
      <c r="C626" s="330" t="s">
        <v>126</v>
      </c>
      <c r="D626" s="330">
        <v>17</v>
      </c>
      <c r="E626" s="187" t="s">
        <v>163</v>
      </c>
      <c r="F626" s="187" t="s">
        <v>1356</v>
      </c>
      <c r="G626" s="330">
        <v>2</v>
      </c>
      <c r="H626" s="330">
        <v>6</v>
      </c>
      <c r="I626" s="330">
        <v>6</v>
      </c>
      <c r="J626" s="331">
        <f>(G626*2)+H626+I626</f>
        <v>16</v>
      </c>
      <c r="K626" s="187" t="s">
        <v>73</v>
      </c>
      <c r="L626" s="189">
        <v>0.8</v>
      </c>
      <c r="M626" s="189">
        <v>1</v>
      </c>
      <c r="N626" s="189">
        <v>0.1</v>
      </c>
      <c r="O626" s="189">
        <v>1</v>
      </c>
      <c r="P626" s="17">
        <f t="shared" si="61"/>
        <v>979.99999999999989</v>
      </c>
      <c r="Q626" s="89">
        <v>140000</v>
      </c>
      <c r="R626" s="17">
        <f t="shared" si="59"/>
        <v>6.9999999999999991</v>
      </c>
    </row>
    <row r="627" spans="1:18" s="332" customFormat="1" ht="33" customHeight="1" x14ac:dyDescent="0.25">
      <c r="A627" s="329">
        <v>624</v>
      </c>
      <c r="B627" s="187" t="s">
        <v>1357</v>
      </c>
      <c r="C627" s="187"/>
      <c r="D627" s="187" t="s">
        <v>1358</v>
      </c>
      <c r="E627" s="187" t="s">
        <v>1359</v>
      </c>
      <c r="F627" s="187" t="s">
        <v>1360</v>
      </c>
      <c r="G627" s="330">
        <v>2</v>
      </c>
      <c r="H627" s="330">
        <v>6</v>
      </c>
      <c r="I627" s="330">
        <v>9</v>
      </c>
      <c r="J627" s="331">
        <f>G627*2+H627+I627</f>
        <v>19</v>
      </c>
      <c r="K627" s="187" t="s">
        <v>1361</v>
      </c>
      <c r="L627" s="189">
        <v>0.2</v>
      </c>
      <c r="M627" s="189">
        <v>0.2</v>
      </c>
      <c r="N627" s="189">
        <v>0.4</v>
      </c>
      <c r="O627" s="189">
        <v>1.3</v>
      </c>
      <c r="P627" s="17">
        <f t="shared" si="61"/>
        <v>727.99999999999989</v>
      </c>
      <c r="Q627" s="89">
        <v>25000</v>
      </c>
      <c r="R627" s="17">
        <f t="shared" si="59"/>
        <v>29.119999999999997</v>
      </c>
    </row>
    <row r="628" spans="1:18" s="332" customFormat="1" ht="33" customHeight="1" x14ac:dyDescent="0.25">
      <c r="A628" s="329">
        <v>625</v>
      </c>
      <c r="B628" s="187" t="s">
        <v>1362</v>
      </c>
      <c r="C628" s="330"/>
      <c r="D628" s="330" t="s">
        <v>1363</v>
      </c>
      <c r="E628" s="187" t="s">
        <v>1364</v>
      </c>
      <c r="F628" s="187" t="s">
        <v>1365</v>
      </c>
      <c r="G628" s="330">
        <v>2</v>
      </c>
      <c r="H628" s="330"/>
      <c r="I628" s="330"/>
      <c r="J628" s="331">
        <f>(G628*2)+H628+I628</f>
        <v>4</v>
      </c>
      <c r="K628" s="187" t="s">
        <v>150</v>
      </c>
      <c r="L628" s="330"/>
      <c r="M628" s="330"/>
      <c r="N628" s="330"/>
      <c r="O628" s="330"/>
      <c r="P628" s="17">
        <f t="shared" si="61"/>
        <v>0</v>
      </c>
      <c r="Q628" s="89">
        <v>12000</v>
      </c>
      <c r="R628" s="17">
        <f t="shared" si="59"/>
        <v>0</v>
      </c>
    </row>
    <row r="629" spans="1:18" s="332" customFormat="1" ht="33" customHeight="1" x14ac:dyDescent="0.25">
      <c r="A629" s="329">
        <v>626</v>
      </c>
      <c r="B629" s="187" t="s">
        <v>1366</v>
      </c>
      <c r="C629" s="330" t="s">
        <v>126</v>
      </c>
      <c r="D629" s="330" t="s">
        <v>1367</v>
      </c>
      <c r="E629" s="187" t="s">
        <v>127</v>
      </c>
      <c r="F629" s="187" t="s">
        <v>1368</v>
      </c>
      <c r="G629" s="330">
        <v>4</v>
      </c>
      <c r="H629" s="330">
        <v>6</v>
      </c>
      <c r="I629" s="330">
        <v>9</v>
      </c>
      <c r="J629" s="331">
        <f>(G629*2)+H629+I629</f>
        <v>23</v>
      </c>
      <c r="K629" s="187"/>
      <c r="L629" s="330"/>
      <c r="M629" s="330"/>
      <c r="N629" s="330"/>
      <c r="O629" s="330"/>
      <c r="P629" s="17">
        <f t="shared" si="61"/>
        <v>0</v>
      </c>
      <c r="Q629" s="89">
        <v>0.1</v>
      </c>
      <c r="R629" s="17">
        <f t="shared" si="59"/>
        <v>0</v>
      </c>
    </row>
    <row r="630" spans="1:18" s="332" customFormat="1" ht="33" customHeight="1" x14ac:dyDescent="0.25">
      <c r="A630" s="329">
        <v>627</v>
      </c>
      <c r="B630" s="187" t="s">
        <v>1369</v>
      </c>
      <c r="C630" s="330" t="s">
        <v>126</v>
      </c>
      <c r="D630" s="330" t="s">
        <v>1367</v>
      </c>
      <c r="E630" s="187" t="s">
        <v>127</v>
      </c>
      <c r="F630" s="187" t="s">
        <v>1368</v>
      </c>
      <c r="G630" s="330">
        <v>4</v>
      </c>
      <c r="H630" s="330">
        <v>0</v>
      </c>
      <c r="I630" s="330">
        <v>9</v>
      </c>
      <c r="J630" s="331">
        <f>(G630*2)+H630+I630</f>
        <v>17</v>
      </c>
      <c r="K630" s="187"/>
      <c r="L630" s="330"/>
      <c r="M630" s="330"/>
      <c r="N630" s="330"/>
      <c r="O630" s="330"/>
      <c r="P630" s="17">
        <f t="shared" si="61"/>
        <v>0</v>
      </c>
      <c r="Q630" s="89">
        <v>0.1</v>
      </c>
      <c r="R630" s="17">
        <f t="shared" si="59"/>
        <v>0</v>
      </c>
    </row>
    <row r="631" spans="1:18" s="332" customFormat="1" ht="33" customHeight="1" x14ac:dyDescent="0.25">
      <c r="A631" s="329">
        <v>628</v>
      </c>
      <c r="B631" s="187" t="s">
        <v>1370</v>
      </c>
      <c r="C631" s="187" t="s">
        <v>126</v>
      </c>
      <c r="D631" s="330">
        <v>6</v>
      </c>
      <c r="E631" s="187" t="s">
        <v>161</v>
      </c>
      <c r="F631" s="187" t="s">
        <v>1371</v>
      </c>
      <c r="G631" s="330">
        <v>0</v>
      </c>
      <c r="H631" s="330">
        <v>3</v>
      </c>
      <c r="I631" s="330">
        <v>3</v>
      </c>
      <c r="J631" s="331">
        <f>(G631*2)+H631+I631</f>
        <v>6</v>
      </c>
      <c r="K631" s="187" t="s">
        <v>150</v>
      </c>
      <c r="L631" s="189">
        <v>0.25</v>
      </c>
      <c r="M631" s="189">
        <v>0.5</v>
      </c>
      <c r="N631" s="189">
        <v>0.2</v>
      </c>
      <c r="O631" s="189">
        <v>1</v>
      </c>
      <c r="P631" s="17">
        <f t="shared" si="61"/>
        <v>210</v>
      </c>
      <c r="Q631" s="89">
        <v>12000</v>
      </c>
      <c r="R631" s="17">
        <f t="shared" si="59"/>
        <v>17.5</v>
      </c>
    </row>
    <row r="632" spans="1:18" s="332" customFormat="1" ht="33" customHeight="1" x14ac:dyDescent="0.25">
      <c r="A632" s="329">
        <v>629</v>
      </c>
      <c r="B632" s="187" t="s">
        <v>1372</v>
      </c>
      <c r="C632" s="187" t="s">
        <v>126</v>
      </c>
      <c r="D632" s="330">
        <v>6</v>
      </c>
      <c r="E632" s="187" t="s">
        <v>161</v>
      </c>
      <c r="F632" s="187" t="s">
        <v>1371</v>
      </c>
      <c r="G632" s="330">
        <v>0</v>
      </c>
      <c r="H632" s="330">
        <v>3</v>
      </c>
      <c r="I632" s="330">
        <v>3</v>
      </c>
      <c r="J632" s="331">
        <f>(G632*2)+H632+I632</f>
        <v>6</v>
      </c>
      <c r="K632" s="187" t="s">
        <v>150</v>
      </c>
      <c r="L632" s="189">
        <v>0.25</v>
      </c>
      <c r="M632" s="189">
        <v>0.5</v>
      </c>
      <c r="N632" s="189">
        <v>0.2</v>
      </c>
      <c r="O632" s="189">
        <v>1</v>
      </c>
      <c r="P632" s="17">
        <f t="shared" si="61"/>
        <v>210</v>
      </c>
      <c r="Q632" s="89">
        <v>12000</v>
      </c>
      <c r="R632" s="17">
        <f t="shared" si="59"/>
        <v>17.5</v>
      </c>
    </row>
    <row r="633" spans="1:18" s="332" customFormat="1" ht="33" customHeight="1" x14ac:dyDescent="0.25">
      <c r="A633" s="329">
        <v>630</v>
      </c>
      <c r="B633" s="187" t="s">
        <v>1373</v>
      </c>
      <c r="C633" s="187" t="s">
        <v>126</v>
      </c>
      <c r="D633" s="330">
        <v>10</v>
      </c>
      <c r="E633" s="187" t="s">
        <v>1374</v>
      </c>
      <c r="F633" s="187" t="s">
        <v>1375</v>
      </c>
      <c r="G633" s="330">
        <v>2</v>
      </c>
      <c r="H633" s="330">
        <v>6</v>
      </c>
      <c r="I633" s="330">
        <v>6</v>
      </c>
      <c r="J633" s="331">
        <f>G633*2+H633+I633</f>
        <v>16</v>
      </c>
      <c r="K633" s="187" t="s">
        <v>150</v>
      </c>
      <c r="L633" s="189">
        <v>0.25</v>
      </c>
      <c r="M633" s="189">
        <v>0.5</v>
      </c>
      <c r="N633" s="189">
        <v>0.2</v>
      </c>
      <c r="O633" s="189">
        <v>1</v>
      </c>
      <c r="P633" s="17">
        <f t="shared" si="61"/>
        <v>520</v>
      </c>
      <c r="Q633" s="89">
        <v>10000</v>
      </c>
      <c r="R633" s="17">
        <f t="shared" si="59"/>
        <v>52</v>
      </c>
    </row>
    <row r="634" spans="1:18" s="332" customFormat="1" ht="33" customHeight="1" x14ac:dyDescent="0.25">
      <c r="A634" s="329">
        <v>631</v>
      </c>
      <c r="B634" s="187" t="s">
        <v>1376</v>
      </c>
      <c r="C634" s="187" t="s">
        <v>126</v>
      </c>
      <c r="D634" s="187">
        <v>10</v>
      </c>
      <c r="E634" s="187" t="s">
        <v>1377</v>
      </c>
      <c r="F634" s="187" t="s">
        <v>1378</v>
      </c>
      <c r="G634" s="330">
        <v>0</v>
      </c>
      <c r="H634" s="330">
        <v>3</v>
      </c>
      <c r="I634" s="330">
        <v>1</v>
      </c>
      <c r="J634" s="331">
        <f t="shared" ref="J634:J645" si="62">(G634*2)+H634+I634</f>
        <v>4</v>
      </c>
      <c r="K634" s="187"/>
      <c r="L634" s="189"/>
      <c r="M634" s="189"/>
      <c r="N634" s="189"/>
      <c r="O634" s="189">
        <v>1</v>
      </c>
      <c r="P634" s="17">
        <f t="shared" si="61"/>
        <v>0</v>
      </c>
      <c r="Q634" s="89">
        <v>0.1</v>
      </c>
      <c r="R634" s="17">
        <f t="shared" ref="R634:R665" si="63">(P634/Q634)*1000</f>
        <v>0</v>
      </c>
    </row>
    <row r="635" spans="1:18" s="332" customFormat="1" ht="33" customHeight="1" x14ac:dyDescent="0.25">
      <c r="A635" s="329">
        <v>632</v>
      </c>
      <c r="B635" s="187" t="s">
        <v>1379</v>
      </c>
      <c r="C635" s="330" t="s">
        <v>126</v>
      </c>
      <c r="D635" s="330">
        <v>8</v>
      </c>
      <c r="E635" s="187" t="s">
        <v>1380</v>
      </c>
      <c r="F635" s="187" t="s">
        <v>1381</v>
      </c>
      <c r="G635" s="330">
        <v>4</v>
      </c>
      <c r="H635" s="330">
        <v>0</v>
      </c>
      <c r="I635" s="330">
        <v>6</v>
      </c>
      <c r="J635" s="331">
        <f t="shared" si="62"/>
        <v>14</v>
      </c>
      <c r="K635" s="187" t="s">
        <v>1382</v>
      </c>
      <c r="L635" s="189">
        <v>0.5</v>
      </c>
      <c r="M635" s="189">
        <v>0</v>
      </c>
      <c r="N635" s="189">
        <v>0.8</v>
      </c>
      <c r="O635" s="189">
        <v>1.1499999999999999</v>
      </c>
      <c r="P635" s="17">
        <f t="shared" si="61"/>
        <v>1011.9999999999999</v>
      </c>
      <c r="Q635" s="89">
        <v>23000</v>
      </c>
      <c r="R635" s="17">
        <f t="shared" si="63"/>
        <v>44</v>
      </c>
    </row>
    <row r="636" spans="1:18" s="332" customFormat="1" ht="33" customHeight="1" x14ac:dyDescent="0.25">
      <c r="A636" s="329">
        <v>633</v>
      </c>
      <c r="B636" s="187" t="s">
        <v>1383</v>
      </c>
      <c r="C636" s="187" t="s">
        <v>126</v>
      </c>
      <c r="D636" s="330">
        <v>14</v>
      </c>
      <c r="E636" s="187" t="s">
        <v>1385</v>
      </c>
      <c r="F636" s="187" t="s">
        <v>1384</v>
      </c>
      <c r="G636" s="330">
        <v>0</v>
      </c>
      <c r="H636" s="330">
        <v>6</v>
      </c>
      <c r="I636" s="330">
        <v>1</v>
      </c>
      <c r="J636" s="331">
        <f t="shared" si="62"/>
        <v>7</v>
      </c>
      <c r="K636" s="187" t="s">
        <v>150</v>
      </c>
      <c r="L636" s="189">
        <v>0.25</v>
      </c>
      <c r="M636" s="189">
        <v>0.5</v>
      </c>
      <c r="N636" s="189">
        <v>0.2</v>
      </c>
      <c r="O636" s="189">
        <v>1</v>
      </c>
      <c r="P636" s="17">
        <f t="shared" si="61"/>
        <v>320</v>
      </c>
      <c r="Q636" s="89">
        <v>20000</v>
      </c>
      <c r="R636" s="17">
        <f t="shared" si="63"/>
        <v>16</v>
      </c>
    </row>
    <row r="637" spans="1:18" s="332" customFormat="1" ht="33" customHeight="1" x14ac:dyDescent="0.25">
      <c r="A637" s="329">
        <v>634</v>
      </c>
      <c r="B637" s="187" t="s">
        <v>1386</v>
      </c>
      <c r="C637" s="330" t="s">
        <v>126</v>
      </c>
      <c r="D637" s="330">
        <v>10</v>
      </c>
      <c r="E637" s="187" t="s">
        <v>1387</v>
      </c>
      <c r="F637" s="187" t="s">
        <v>1388</v>
      </c>
      <c r="G637" s="330">
        <v>10</v>
      </c>
      <c r="H637" s="330">
        <v>1</v>
      </c>
      <c r="I637" s="330">
        <v>1</v>
      </c>
      <c r="J637" s="331">
        <f t="shared" si="62"/>
        <v>22</v>
      </c>
      <c r="K637" s="187" t="s">
        <v>1389</v>
      </c>
      <c r="L637" s="189">
        <v>0.7</v>
      </c>
      <c r="M637" s="189">
        <v>0.45</v>
      </c>
      <c r="N637" s="189">
        <v>0.45</v>
      </c>
      <c r="O637" s="189">
        <v>1.3</v>
      </c>
      <c r="P637" s="17">
        <f t="shared" si="61"/>
        <v>1936.9999999999998</v>
      </c>
      <c r="Q637" s="89">
        <v>65000</v>
      </c>
      <c r="R637" s="17">
        <f t="shared" si="63"/>
        <v>29.799999999999997</v>
      </c>
    </row>
    <row r="638" spans="1:18" s="332" customFormat="1" ht="33" customHeight="1" x14ac:dyDescent="0.25">
      <c r="A638" s="329">
        <v>635</v>
      </c>
      <c r="B638" s="187" t="s">
        <v>1390</v>
      </c>
      <c r="C638" s="187" t="s">
        <v>126</v>
      </c>
      <c r="D638" s="330">
        <v>12</v>
      </c>
      <c r="E638" s="187" t="s">
        <v>1391</v>
      </c>
      <c r="F638" s="187" t="s">
        <v>1392</v>
      </c>
      <c r="G638" s="330">
        <v>8</v>
      </c>
      <c r="H638" s="330">
        <v>9</v>
      </c>
      <c r="I638" s="330">
        <v>9</v>
      </c>
      <c r="J638" s="331">
        <f t="shared" si="62"/>
        <v>34</v>
      </c>
      <c r="K638" s="187" t="s">
        <v>1393</v>
      </c>
      <c r="L638" s="189">
        <v>0.2</v>
      </c>
      <c r="M638" s="189">
        <v>0.2</v>
      </c>
      <c r="N638" s="189">
        <v>0.2</v>
      </c>
      <c r="O638" s="189">
        <v>1.3</v>
      </c>
      <c r="P638" s="17">
        <f t="shared" si="61"/>
        <v>884</v>
      </c>
      <c r="Q638" s="89">
        <v>26000</v>
      </c>
      <c r="R638" s="17">
        <f t="shared" si="63"/>
        <v>34</v>
      </c>
    </row>
    <row r="639" spans="1:18" s="332" customFormat="1" ht="33" customHeight="1" x14ac:dyDescent="0.25">
      <c r="A639" s="329">
        <v>636</v>
      </c>
      <c r="B639" s="187" t="s">
        <v>1394</v>
      </c>
      <c r="C639" s="187"/>
      <c r="D639" s="187">
        <v>13</v>
      </c>
      <c r="E639" s="187" t="s">
        <v>1395</v>
      </c>
      <c r="F639" s="187" t="s">
        <v>1392</v>
      </c>
      <c r="G639" s="330">
        <v>10</v>
      </c>
      <c r="H639" s="330">
        <v>6</v>
      </c>
      <c r="I639" s="330">
        <v>6</v>
      </c>
      <c r="J639" s="331">
        <f t="shared" si="62"/>
        <v>32</v>
      </c>
      <c r="K639" s="187"/>
      <c r="L639" s="189"/>
      <c r="M639" s="189"/>
      <c r="N639" s="189"/>
      <c r="O639" s="189">
        <v>1.3</v>
      </c>
      <c r="P639" s="17">
        <f t="shared" si="61"/>
        <v>0</v>
      </c>
      <c r="Q639" s="89">
        <v>0.1</v>
      </c>
      <c r="R639" s="17">
        <f t="shared" si="63"/>
        <v>0</v>
      </c>
    </row>
    <row r="640" spans="1:18" s="332" customFormat="1" ht="33" customHeight="1" x14ac:dyDescent="0.25">
      <c r="A640" s="329">
        <v>637</v>
      </c>
      <c r="B640" s="187" t="s">
        <v>1396</v>
      </c>
      <c r="C640" s="330"/>
      <c r="D640" s="330">
        <v>13</v>
      </c>
      <c r="E640" s="187" t="s">
        <v>1397</v>
      </c>
      <c r="F640" s="187" t="s">
        <v>1392</v>
      </c>
      <c r="G640" s="330">
        <v>4</v>
      </c>
      <c r="H640" s="330">
        <v>9</v>
      </c>
      <c r="I640" s="330">
        <v>6</v>
      </c>
      <c r="J640" s="331">
        <f t="shared" si="62"/>
        <v>23</v>
      </c>
      <c r="K640" s="187"/>
      <c r="L640" s="189"/>
      <c r="M640" s="189"/>
      <c r="N640" s="189"/>
      <c r="O640" s="189">
        <v>1</v>
      </c>
      <c r="P640" s="17">
        <f t="shared" si="61"/>
        <v>0</v>
      </c>
      <c r="Q640" s="89">
        <v>0.1</v>
      </c>
      <c r="R640" s="17">
        <f t="shared" si="63"/>
        <v>0</v>
      </c>
    </row>
    <row r="641" spans="1:18" s="332" customFormat="1" ht="33" customHeight="1" x14ac:dyDescent="0.25">
      <c r="A641" s="329">
        <v>638</v>
      </c>
      <c r="B641" s="187" t="s">
        <v>1398</v>
      </c>
      <c r="C641" s="187"/>
      <c r="D641" s="187">
        <v>13</v>
      </c>
      <c r="E641" s="187" t="s">
        <v>1399</v>
      </c>
      <c r="F641" s="187" t="s">
        <v>1392</v>
      </c>
      <c r="G641" s="330">
        <v>0</v>
      </c>
      <c r="H641" s="330">
        <v>3</v>
      </c>
      <c r="I641" s="330">
        <v>9</v>
      </c>
      <c r="J641" s="331">
        <f t="shared" si="62"/>
        <v>12</v>
      </c>
      <c r="K641" s="187"/>
      <c r="L641" s="189"/>
      <c r="M641" s="189"/>
      <c r="N641" s="189"/>
      <c r="O641" s="189">
        <v>1.3</v>
      </c>
      <c r="P641" s="17">
        <f t="shared" si="61"/>
        <v>0</v>
      </c>
      <c r="Q641" s="89">
        <v>0.1</v>
      </c>
      <c r="R641" s="17">
        <f t="shared" si="63"/>
        <v>0</v>
      </c>
    </row>
    <row r="642" spans="1:18" s="332" customFormat="1" ht="33" customHeight="1" x14ac:dyDescent="0.25">
      <c r="A642" s="329">
        <v>639</v>
      </c>
      <c r="B642" s="187" t="s">
        <v>1400</v>
      </c>
      <c r="C642" s="187" t="s">
        <v>126</v>
      </c>
      <c r="D642" s="330">
        <v>14</v>
      </c>
      <c r="E642" s="187" t="s">
        <v>1402</v>
      </c>
      <c r="F642" s="187" t="s">
        <v>1401</v>
      </c>
      <c r="G642" s="330">
        <v>0</v>
      </c>
      <c r="H642" s="330">
        <v>6</v>
      </c>
      <c r="I642" s="330">
        <v>9</v>
      </c>
      <c r="J642" s="331">
        <f t="shared" si="62"/>
        <v>15</v>
      </c>
      <c r="K642" s="187" t="s">
        <v>1403</v>
      </c>
      <c r="L642" s="189">
        <v>0.1</v>
      </c>
      <c r="M642" s="189">
        <v>0.1</v>
      </c>
      <c r="N642" s="189">
        <v>0.3</v>
      </c>
      <c r="O642" s="189">
        <v>1.3</v>
      </c>
      <c r="P642" s="17">
        <f t="shared" si="61"/>
        <v>429</v>
      </c>
      <c r="Q642" s="89">
        <v>10000</v>
      </c>
      <c r="R642" s="17">
        <f t="shared" si="63"/>
        <v>42.9</v>
      </c>
    </row>
    <row r="643" spans="1:18" s="332" customFormat="1" ht="33" customHeight="1" x14ac:dyDescent="0.25">
      <c r="A643" s="329">
        <v>640</v>
      </c>
      <c r="B643" s="187" t="s">
        <v>1404</v>
      </c>
      <c r="C643" s="187" t="s">
        <v>126</v>
      </c>
      <c r="D643" s="187">
        <v>15</v>
      </c>
      <c r="E643" s="187" t="s">
        <v>146</v>
      </c>
      <c r="F643" s="187" t="s">
        <v>1405</v>
      </c>
      <c r="G643" s="330">
        <v>0</v>
      </c>
      <c r="H643" s="330">
        <v>6</v>
      </c>
      <c r="I643" s="330">
        <v>0</v>
      </c>
      <c r="J643" s="331">
        <f t="shared" si="62"/>
        <v>6</v>
      </c>
      <c r="K643" s="187" t="s">
        <v>1406</v>
      </c>
      <c r="L643" s="189">
        <v>0.5</v>
      </c>
      <c r="M643" s="189">
        <v>0.62</v>
      </c>
      <c r="N643" s="189">
        <v>0.32</v>
      </c>
      <c r="O643" s="189">
        <v>1</v>
      </c>
      <c r="P643" s="17">
        <f t="shared" si="61"/>
        <v>372</v>
      </c>
      <c r="Q643" s="89">
        <v>25000</v>
      </c>
      <c r="R643" s="17">
        <f t="shared" si="63"/>
        <v>14.88</v>
      </c>
    </row>
    <row r="644" spans="1:18" s="332" customFormat="1" ht="33" customHeight="1" x14ac:dyDescent="0.25">
      <c r="A644" s="329">
        <v>641</v>
      </c>
      <c r="B644" s="187" t="s">
        <v>1407</v>
      </c>
      <c r="C644" s="330" t="s">
        <v>126</v>
      </c>
      <c r="D644" s="330">
        <v>15</v>
      </c>
      <c r="E644" s="187" t="s">
        <v>478</v>
      </c>
      <c r="F644" s="187" t="s">
        <v>1405</v>
      </c>
      <c r="G644" s="330">
        <v>6</v>
      </c>
      <c r="H644" s="330">
        <v>1</v>
      </c>
      <c r="I644" s="330">
        <v>1</v>
      </c>
      <c r="J644" s="331">
        <f t="shared" si="62"/>
        <v>14</v>
      </c>
      <c r="K644" s="187" t="s">
        <v>1408</v>
      </c>
      <c r="L644" s="189">
        <v>0.1</v>
      </c>
      <c r="M644" s="189">
        <v>0.1</v>
      </c>
      <c r="N644" s="189">
        <v>0</v>
      </c>
      <c r="O644" s="189">
        <v>1</v>
      </c>
      <c r="P644" s="17">
        <f t="shared" si="61"/>
        <v>130.00000000000003</v>
      </c>
      <c r="Q644" s="89">
        <v>9000</v>
      </c>
      <c r="R644" s="17">
        <f t="shared" si="63"/>
        <v>14.444444444444446</v>
      </c>
    </row>
    <row r="645" spans="1:18" s="332" customFormat="1" ht="33" customHeight="1" x14ac:dyDescent="0.25">
      <c r="A645" s="329">
        <v>642</v>
      </c>
      <c r="B645" s="187" t="s">
        <v>1409</v>
      </c>
      <c r="C645" s="187"/>
      <c r="D645" s="187">
        <v>15</v>
      </c>
      <c r="E645" s="187" t="s">
        <v>146</v>
      </c>
      <c r="F645" s="187" t="s">
        <v>1405</v>
      </c>
      <c r="G645" s="330">
        <v>0</v>
      </c>
      <c r="H645" s="330">
        <v>3</v>
      </c>
      <c r="I645" s="330">
        <v>0</v>
      </c>
      <c r="J645" s="331">
        <f t="shared" si="62"/>
        <v>3</v>
      </c>
      <c r="K645" s="187" t="s">
        <v>287</v>
      </c>
      <c r="L645" s="189">
        <v>0.25</v>
      </c>
      <c r="M645" s="189">
        <v>0.5</v>
      </c>
      <c r="N645" s="189">
        <v>0.2</v>
      </c>
      <c r="O645" s="189">
        <v>1</v>
      </c>
      <c r="P645" s="17">
        <f t="shared" si="61"/>
        <v>150</v>
      </c>
      <c r="Q645" s="89">
        <v>12000</v>
      </c>
      <c r="R645" s="17">
        <f t="shared" si="63"/>
        <v>12.5</v>
      </c>
    </row>
    <row r="646" spans="1:18" s="332" customFormat="1" ht="33" customHeight="1" x14ac:dyDescent="0.25">
      <c r="A646" s="329">
        <v>643</v>
      </c>
      <c r="B646" s="187" t="s">
        <v>1410</v>
      </c>
      <c r="C646" s="187" t="s">
        <v>126</v>
      </c>
      <c r="D646" s="187">
        <v>9</v>
      </c>
      <c r="E646" s="187" t="s">
        <v>1412</v>
      </c>
      <c r="F646" s="187" t="s">
        <v>1411</v>
      </c>
      <c r="G646" s="330">
        <v>2</v>
      </c>
      <c r="H646" s="330">
        <v>9</v>
      </c>
      <c r="I646" s="330">
        <v>1</v>
      </c>
      <c r="J646" s="331">
        <f>G646*2+H646+I646</f>
        <v>14</v>
      </c>
      <c r="K646" s="187" t="s">
        <v>1413</v>
      </c>
      <c r="L646" s="189">
        <v>0.65</v>
      </c>
      <c r="M646" s="189">
        <v>0.6</v>
      </c>
      <c r="N646" s="189">
        <v>0.9</v>
      </c>
      <c r="O646" s="189">
        <v>1</v>
      </c>
      <c r="P646" s="17">
        <f t="shared" ref="P646:P677" si="64">(((G646*L646*2)+(H646*M646)+(I646*N646))*O646)*100</f>
        <v>890</v>
      </c>
      <c r="Q646" s="89">
        <v>20000</v>
      </c>
      <c r="R646" s="17">
        <f t="shared" si="63"/>
        <v>44.5</v>
      </c>
    </row>
    <row r="647" spans="1:18" s="332" customFormat="1" ht="33" customHeight="1" x14ac:dyDescent="0.25">
      <c r="A647" s="329">
        <v>644</v>
      </c>
      <c r="B647" s="335" t="s">
        <v>1414</v>
      </c>
      <c r="C647" s="336" t="s">
        <v>126</v>
      </c>
      <c r="D647" s="336">
        <v>14</v>
      </c>
      <c r="E647" s="335" t="s">
        <v>127</v>
      </c>
      <c r="F647" s="187" t="s">
        <v>1415</v>
      </c>
      <c r="G647" s="336">
        <v>4</v>
      </c>
      <c r="H647" s="336">
        <v>9</v>
      </c>
      <c r="I647" s="336">
        <v>1</v>
      </c>
      <c r="J647" s="331">
        <f>(G647*2)+H647+I647</f>
        <v>18</v>
      </c>
      <c r="K647" s="335"/>
      <c r="L647" s="336"/>
      <c r="M647" s="336"/>
      <c r="N647" s="336"/>
      <c r="O647" s="336"/>
      <c r="P647" s="17">
        <f t="shared" si="64"/>
        <v>0</v>
      </c>
      <c r="Q647" s="337">
        <v>0.1</v>
      </c>
      <c r="R647" s="338">
        <f t="shared" si="63"/>
        <v>0</v>
      </c>
    </row>
    <row r="648" spans="1:18" s="332" customFormat="1" ht="33" customHeight="1" x14ac:dyDescent="0.25">
      <c r="A648" s="329">
        <v>645</v>
      </c>
      <c r="B648" s="335" t="s">
        <v>1416</v>
      </c>
      <c r="C648" s="336" t="s">
        <v>126</v>
      </c>
      <c r="D648" s="336">
        <v>13</v>
      </c>
      <c r="E648" s="335" t="s">
        <v>127</v>
      </c>
      <c r="F648" s="187" t="s">
        <v>1417</v>
      </c>
      <c r="G648" s="336">
        <v>6</v>
      </c>
      <c r="H648" s="336">
        <v>6</v>
      </c>
      <c r="I648" s="336">
        <v>1</v>
      </c>
      <c r="J648" s="331">
        <f>(G648*2)+H648+I648</f>
        <v>19</v>
      </c>
      <c r="K648" s="335"/>
      <c r="L648" s="336"/>
      <c r="M648" s="336"/>
      <c r="N648" s="336"/>
      <c r="O648" s="336"/>
      <c r="P648" s="17">
        <f t="shared" si="64"/>
        <v>0</v>
      </c>
      <c r="Q648" s="337">
        <v>0.1</v>
      </c>
      <c r="R648" s="338">
        <f t="shared" si="63"/>
        <v>0</v>
      </c>
    </row>
    <row r="649" spans="1:18" s="332" customFormat="1" ht="33" customHeight="1" x14ac:dyDescent="0.25">
      <c r="A649" s="329">
        <v>646</v>
      </c>
      <c r="B649" s="335" t="s">
        <v>1418</v>
      </c>
      <c r="C649" s="336"/>
      <c r="D649" s="336">
        <v>14</v>
      </c>
      <c r="E649" s="335" t="s">
        <v>1419</v>
      </c>
      <c r="F649" s="187" t="s">
        <v>1420</v>
      </c>
      <c r="G649" s="336">
        <v>2</v>
      </c>
      <c r="H649" s="336">
        <v>9</v>
      </c>
      <c r="I649" s="336">
        <v>9</v>
      </c>
      <c r="J649" s="331">
        <f>(G649*2)+H649+I649</f>
        <v>22</v>
      </c>
      <c r="K649" s="335"/>
      <c r="L649" s="339"/>
      <c r="M649" s="339"/>
      <c r="N649" s="339"/>
      <c r="O649" s="339">
        <v>1</v>
      </c>
      <c r="P649" s="17">
        <f t="shared" si="64"/>
        <v>0</v>
      </c>
      <c r="Q649" s="337">
        <v>0.1</v>
      </c>
      <c r="R649" s="338">
        <f t="shared" si="63"/>
        <v>0</v>
      </c>
    </row>
    <row r="650" spans="1:18" s="332" customFormat="1" ht="33" customHeight="1" x14ac:dyDescent="0.25">
      <c r="A650" s="329">
        <v>647</v>
      </c>
      <c r="B650" s="335" t="s">
        <v>1421</v>
      </c>
      <c r="C650" s="335" t="s">
        <v>126</v>
      </c>
      <c r="D650" s="335">
        <v>12</v>
      </c>
      <c r="E650" s="335" t="s">
        <v>1422</v>
      </c>
      <c r="F650" s="187" t="s">
        <v>1423</v>
      </c>
      <c r="G650" s="336">
        <v>0</v>
      </c>
      <c r="H650" s="336">
        <v>6</v>
      </c>
      <c r="I650" s="336">
        <v>0</v>
      </c>
      <c r="J650" s="331">
        <f>G650*2+H650+I650</f>
        <v>6</v>
      </c>
      <c r="K650" s="335" t="s">
        <v>222</v>
      </c>
      <c r="L650" s="339">
        <v>0.25</v>
      </c>
      <c r="M650" s="339">
        <v>0.5</v>
      </c>
      <c r="N650" s="339">
        <v>0.2</v>
      </c>
      <c r="O650" s="339">
        <v>1</v>
      </c>
      <c r="P650" s="17">
        <f t="shared" si="64"/>
        <v>300</v>
      </c>
      <c r="Q650" s="337">
        <v>15000</v>
      </c>
      <c r="R650" s="338">
        <f t="shared" si="63"/>
        <v>20</v>
      </c>
    </row>
    <row r="651" spans="1:18" s="332" customFormat="1" ht="33" customHeight="1" x14ac:dyDescent="0.25">
      <c r="A651" s="329">
        <v>648</v>
      </c>
      <c r="B651" s="335" t="s">
        <v>1424</v>
      </c>
      <c r="C651" s="336"/>
      <c r="D651" s="336" t="s">
        <v>843</v>
      </c>
      <c r="E651" s="335" t="s">
        <v>1425</v>
      </c>
      <c r="F651" s="187" t="s">
        <v>1426</v>
      </c>
      <c r="G651" s="336">
        <v>0</v>
      </c>
      <c r="H651" s="336">
        <v>9</v>
      </c>
      <c r="I651" s="336">
        <v>6</v>
      </c>
      <c r="J651" s="331">
        <f>(G651*2)+H651+I651</f>
        <v>15</v>
      </c>
      <c r="K651" s="335"/>
      <c r="L651" s="339"/>
      <c r="M651" s="339"/>
      <c r="N651" s="339"/>
      <c r="O651" s="339">
        <v>1.1499999999999999</v>
      </c>
      <c r="P651" s="17">
        <f t="shared" si="64"/>
        <v>0</v>
      </c>
      <c r="Q651" s="337">
        <v>0.1</v>
      </c>
      <c r="R651" s="338">
        <f t="shared" si="63"/>
        <v>0</v>
      </c>
    </row>
    <row r="652" spans="1:18" s="332" customFormat="1" ht="33" customHeight="1" x14ac:dyDescent="0.25">
      <c r="A652" s="329">
        <v>649</v>
      </c>
      <c r="B652" s="335" t="s">
        <v>1427</v>
      </c>
      <c r="C652" s="335"/>
      <c r="D652" s="336" t="s">
        <v>1428</v>
      </c>
      <c r="E652" s="335" t="s">
        <v>1429</v>
      </c>
      <c r="F652" s="187" t="s">
        <v>1430</v>
      </c>
      <c r="G652" s="336">
        <v>4</v>
      </c>
      <c r="H652" s="336">
        <v>6</v>
      </c>
      <c r="I652" s="336">
        <v>6</v>
      </c>
      <c r="J652" s="331">
        <f>(G652*2)+H652+I652</f>
        <v>20</v>
      </c>
      <c r="K652" s="335" t="s">
        <v>1431</v>
      </c>
      <c r="L652" s="339">
        <v>0.2</v>
      </c>
      <c r="M652" s="339">
        <v>0</v>
      </c>
      <c r="N652" s="339">
        <v>0.4</v>
      </c>
      <c r="O652" s="339">
        <v>1</v>
      </c>
      <c r="P652" s="17">
        <f t="shared" si="64"/>
        <v>400</v>
      </c>
      <c r="Q652" s="337">
        <v>12000</v>
      </c>
      <c r="R652" s="338">
        <f t="shared" si="63"/>
        <v>33.333333333333336</v>
      </c>
    </row>
    <row r="653" spans="1:18" s="332" customFormat="1" ht="33" customHeight="1" x14ac:dyDescent="0.25">
      <c r="A653" s="329">
        <v>650</v>
      </c>
      <c r="B653" s="335" t="s">
        <v>1432</v>
      </c>
      <c r="C653" s="336"/>
      <c r="D653" s="336">
        <v>13</v>
      </c>
      <c r="E653" s="335" t="s">
        <v>659</v>
      </c>
      <c r="F653" s="187" t="s">
        <v>1433</v>
      </c>
      <c r="G653" s="336">
        <v>0</v>
      </c>
      <c r="H653" s="336">
        <v>3</v>
      </c>
      <c r="I653" s="336">
        <v>1</v>
      </c>
      <c r="J653" s="331">
        <f>(G653*2)+H653+I653</f>
        <v>4</v>
      </c>
      <c r="K653" s="335" t="s">
        <v>287</v>
      </c>
      <c r="L653" s="339">
        <v>0.25</v>
      </c>
      <c r="M653" s="339">
        <v>0.5</v>
      </c>
      <c r="N653" s="339">
        <v>0.2</v>
      </c>
      <c r="O653" s="339">
        <v>1.1499999999999999</v>
      </c>
      <c r="P653" s="17">
        <f t="shared" si="64"/>
        <v>195.49999999999997</v>
      </c>
      <c r="Q653" s="337">
        <v>15000</v>
      </c>
      <c r="R653" s="338">
        <f t="shared" si="63"/>
        <v>13.033333333333331</v>
      </c>
    </row>
    <row r="654" spans="1:18" s="332" customFormat="1" ht="33" customHeight="1" x14ac:dyDescent="0.25">
      <c r="A654" s="329">
        <v>651</v>
      </c>
      <c r="B654" s="340" t="s">
        <v>1434</v>
      </c>
      <c r="C654" s="340" t="s">
        <v>126</v>
      </c>
      <c r="D654" s="340" t="s">
        <v>641</v>
      </c>
      <c r="E654" s="340" t="s">
        <v>1436</v>
      </c>
      <c r="F654" s="187" t="s">
        <v>1435</v>
      </c>
      <c r="G654" s="341">
        <v>0</v>
      </c>
      <c r="H654" s="341">
        <v>6</v>
      </c>
      <c r="I654" s="341">
        <v>6</v>
      </c>
      <c r="J654" s="288">
        <f>(G654*2)+H654+I654</f>
        <v>12</v>
      </c>
      <c r="K654" s="340" t="s">
        <v>1437</v>
      </c>
      <c r="L654" s="342">
        <v>0.2</v>
      </c>
      <c r="M654" s="342">
        <v>0.2</v>
      </c>
      <c r="N654" s="342">
        <v>0.2</v>
      </c>
      <c r="O654" s="342">
        <v>1</v>
      </c>
      <c r="P654" s="17">
        <f t="shared" si="64"/>
        <v>240.00000000000003</v>
      </c>
      <c r="Q654" s="89">
        <v>50000</v>
      </c>
      <c r="R654" s="17">
        <f t="shared" si="63"/>
        <v>4.8000000000000007</v>
      </c>
    </row>
    <row r="655" spans="1:18" s="332" customFormat="1" ht="33" customHeight="1" x14ac:dyDescent="0.25">
      <c r="A655" s="329">
        <v>652</v>
      </c>
      <c r="B655" s="335" t="s">
        <v>1438</v>
      </c>
      <c r="C655" s="335" t="s">
        <v>126</v>
      </c>
      <c r="D655" s="335">
        <v>5</v>
      </c>
      <c r="E655" s="335" t="s">
        <v>1439</v>
      </c>
      <c r="F655" s="187" t="s">
        <v>1435</v>
      </c>
      <c r="G655" s="336">
        <v>2</v>
      </c>
      <c r="H655" s="336">
        <v>6</v>
      </c>
      <c r="I655" s="336">
        <v>6</v>
      </c>
      <c r="J655" s="331">
        <f>G655*2+H655+I655</f>
        <v>16</v>
      </c>
      <c r="K655" s="335"/>
      <c r="L655" s="339"/>
      <c r="M655" s="339"/>
      <c r="N655" s="339"/>
      <c r="O655" s="339">
        <v>1</v>
      </c>
      <c r="P655" s="17">
        <f t="shared" si="64"/>
        <v>0</v>
      </c>
      <c r="Q655" s="337">
        <v>0.1</v>
      </c>
      <c r="R655" s="338">
        <f t="shared" si="63"/>
        <v>0</v>
      </c>
    </row>
    <row r="656" spans="1:18" s="332" customFormat="1" ht="33" customHeight="1" x14ac:dyDescent="0.25">
      <c r="A656" s="329">
        <v>653</v>
      </c>
      <c r="B656" s="335" t="s">
        <v>1440</v>
      </c>
      <c r="C656" s="336" t="s">
        <v>169</v>
      </c>
      <c r="D656" s="336">
        <v>17</v>
      </c>
      <c r="E656" s="335" t="s">
        <v>1441</v>
      </c>
      <c r="F656" s="187" t="s">
        <v>1442</v>
      </c>
      <c r="G656" s="336">
        <v>2</v>
      </c>
      <c r="H656" s="336">
        <v>3</v>
      </c>
      <c r="I656" s="336">
        <v>3</v>
      </c>
      <c r="J656" s="331">
        <f>G656*2+H656+I656</f>
        <v>10</v>
      </c>
      <c r="K656" s="335" t="s">
        <v>15</v>
      </c>
      <c r="L656" s="339">
        <v>0.75</v>
      </c>
      <c r="M656" s="339">
        <v>0.1</v>
      </c>
      <c r="N656" s="339">
        <v>0.1</v>
      </c>
      <c r="O656" s="339">
        <v>1.1499999999999999</v>
      </c>
      <c r="P656" s="17">
        <f t="shared" si="64"/>
        <v>413.99999999999994</v>
      </c>
      <c r="Q656" s="337">
        <v>16000</v>
      </c>
      <c r="R656" s="338">
        <f t="shared" si="63"/>
        <v>25.874999999999996</v>
      </c>
    </row>
    <row r="657" spans="1:18" s="332" customFormat="1" ht="33" customHeight="1" x14ac:dyDescent="0.25">
      <c r="A657" s="329">
        <v>654</v>
      </c>
      <c r="B657" s="335" t="s">
        <v>1443</v>
      </c>
      <c r="C657" s="335" t="s">
        <v>126</v>
      </c>
      <c r="D657" s="335">
        <v>3</v>
      </c>
      <c r="E657" s="335" t="s">
        <v>219</v>
      </c>
      <c r="F657" s="187" t="s">
        <v>1444</v>
      </c>
      <c r="G657" s="336">
        <v>0</v>
      </c>
      <c r="H657" s="336">
        <v>6</v>
      </c>
      <c r="I657" s="336">
        <v>1</v>
      </c>
      <c r="J657" s="331">
        <f>G657*2+H657+I657</f>
        <v>7</v>
      </c>
      <c r="K657" s="335" t="s">
        <v>1445</v>
      </c>
      <c r="L657" s="339">
        <v>0.8</v>
      </c>
      <c r="M657" s="339">
        <v>0.95</v>
      </c>
      <c r="N657" s="339">
        <v>0.65</v>
      </c>
      <c r="O657" s="339">
        <v>1.3</v>
      </c>
      <c r="P657" s="17">
        <f t="shared" si="64"/>
        <v>825.49999999999989</v>
      </c>
      <c r="Q657" s="89">
        <v>43000</v>
      </c>
      <c r="R657" s="17">
        <f t="shared" si="63"/>
        <v>19.197674418604649</v>
      </c>
    </row>
    <row r="658" spans="1:18" s="332" customFormat="1" ht="33" customHeight="1" x14ac:dyDescent="0.25">
      <c r="A658" s="329">
        <v>655</v>
      </c>
      <c r="B658" s="335" t="s">
        <v>1446</v>
      </c>
      <c r="C658" s="335"/>
      <c r="D658" s="335" t="s">
        <v>309</v>
      </c>
      <c r="E658" s="335" t="s">
        <v>1447</v>
      </c>
      <c r="F658" s="187" t="s">
        <v>1448</v>
      </c>
      <c r="G658" s="336">
        <v>6</v>
      </c>
      <c r="H658" s="336">
        <v>6</v>
      </c>
      <c r="I658" s="336">
        <v>3</v>
      </c>
      <c r="J658" s="331">
        <f>G658*2+H658+I658</f>
        <v>21</v>
      </c>
      <c r="K658" s="187" t="s">
        <v>1449</v>
      </c>
      <c r="L658" s="339">
        <v>0.3</v>
      </c>
      <c r="M658" s="339">
        <v>0.1</v>
      </c>
      <c r="N658" s="339">
        <v>0.1</v>
      </c>
      <c r="O658" s="339">
        <v>1</v>
      </c>
      <c r="P658" s="17">
        <f t="shared" si="64"/>
        <v>449.99999999999989</v>
      </c>
      <c r="Q658" s="89">
        <v>15000</v>
      </c>
      <c r="R658" s="17">
        <f t="shared" si="63"/>
        <v>29.999999999999993</v>
      </c>
    </row>
    <row r="659" spans="1:18" s="332" customFormat="1" ht="33" customHeight="1" x14ac:dyDescent="0.25">
      <c r="A659" s="329">
        <v>656</v>
      </c>
      <c r="B659" s="335" t="s">
        <v>1450</v>
      </c>
      <c r="C659" s="335"/>
      <c r="D659" s="335" t="s">
        <v>1451</v>
      </c>
      <c r="E659" s="335" t="s">
        <v>1452</v>
      </c>
      <c r="F659" s="187" t="s">
        <v>1453</v>
      </c>
      <c r="G659" s="336">
        <v>4</v>
      </c>
      <c r="H659" s="336">
        <v>6</v>
      </c>
      <c r="I659" s="336">
        <v>1</v>
      </c>
      <c r="J659" s="331">
        <f>G659*2+H659+I659</f>
        <v>15</v>
      </c>
      <c r="K659" s="335"/>
      <c r="L659" s="339"/>
      <c r="M659" s="339"/>
      <c r="N659" s="339"/>
      <c r="O659" s="339">
        <v>1</v>
      </c>
      <c r="P659" s="17">
        <f t="shared" si="64"/>
        <v>0</v>
      </c>
      <c r="Q659" s="89">
        <v>0.1</v>
      </c>
      <c r="R659" s="17">
        <f t="shared" si="63"/>
        <v>0</v>
      </c>
    </row>
    <row r="660" spans="1:18" s="332" customFormat="1" ht="33" customHeight="1" x14ac:dyDescent="0.25">
      <c r="A660" s="329">
        <v>657</v>
      </c>
      <c r="B660" s="335" t="s">
        <v>1454</v>
      </c>
      <c r="C660" s="336"/>
      <c r="D660" s="336">
        <v>13</v>
      </c>
      <c r="E660" s="335" t="s">
        <v>1455</v>
      </c>
      <c r="F660" s="187" t="s">
        <v>1456</v>
      </c>
      <c r="G660" s="336">
        <v>2</v>
      </c>
      <c r="H660" s="336">
        <v>6</v>
      </c>
      <c r="I660" s="336">
        <v>1</v>
      </c>
      <c r="J660" s="331">
        <f t="shared" ref="J660:J665" si="65">(G660*2)+H660+I660</f>
        <v>11</v>
      </c>
      <c r="K660" s="335" t="s">
        <v>320</v>
      </c>
      <c r="L660" s="339">
        <v>0.14000000000000001</v>
      </c>
      <c r="M660" s="339">
        <v>0</v>
      </c>
      <c r="N660" s="339">
        <v>0</v>
      </c>
      <c r="O660" s="339">
        <v>1.1499999999999999</v>
      </c>
      <c r="P660" s="17">
        <f t="shared" si="64"/>
        <v>64.400000000000006</v>
      </c>
      <c r="Q660" s="89">
        <v>10000</v>
      </c>
      <c r="R660" s="17">
        <f t="shared" si="63"/>
        <v>6.44</v>
      </c>
    </row>
    <row r="661" spans="1:18" s="332" customFormat="1" ht="33" customHeight="1" x14ac:dyDescent="0.25">
      <c r="A661" s="329">
        <v>658</v>
      </c>
      <c r="B661" s="335" t="s">
        <v>1457</v>
      </c>
      <c r="C661" s="336" t="s">
        <v>126</v>
      </c>
      <c r="D661" s="336" t="s">
        <v>1458</v>
      </c>
      <c r="E661" s="335" t="s">
        <v>146</v>
      </c>
      <c r="F661" s="187" t="s">
        <v>1459</v>
      </c>
      <c r="G661" s="336">
        <v>0</v>
      </c>
      <c r="H661" s="336">
        <v>6</v>
      </c>
      <c r="I661" s="336">
        <v>0</v>
      </c>
      <c r="J661" s="331">
        <f t="shared" si="65"/>
        <v>6</v>
      </c>
      <c r="K661" s="335" t="s">
        <v>150</v>
      </c>
      <c r="L661" s="339">
        <v>0.25</v>
      </c>
      <c r="M661" s="339">
        <v>0.5</v>
      </c>
      <c r="N661" s="339">
        <v>0.2</v>
      </c>
      <c r="O661" s="339">
        <v>1.3</v>
      </c>
      <c r="P661" s="17">
        <f t="shared" si="64"/>
        <v>390.00000000000006</v>
      </c>
      <c r="Q661" s="89">
        <v>20000</v>
      </c>
      <c r="R661" s="17">
        <f t="shared" si="63"/>
        <v>19.500000000000004</v>
      </c>
    </row>
    <row r="662" spans="1:18" s="332" customFormat="1" ht="33" customHeight="1" x14ac:dyDescent="0.25">
      <c r="A662" s="329">
        <v>659</v>
      </c>
      <c r="B662" s="335" t="s">
        <v>1460</v>
      </c>
      <c r="C662" s="336" t="s">
        <v>126</v>
      </c>
      <c r="D662" s="336" t="s">
        <v>1451</v>
      </c>
      <c r="E662" s="335" t="s">
        <v>1461</v>
      </c>
      <c r="F662" s="187" t="s">
        <v>1462</v>
      </c>
      <c r="G662" s="336">
        <v>0</v>
      </c>
      <c r="H662" s="336">
        <v>6</v>
      </c>
      <c r="I662" s="336">
        <v>3</v>
      </c>
      <c r="J662" s="331">
        <f t="shared" si="65"/>
        <v>9</v>
      </c>
      <c r="K662" s="335" t="s">
        <v>1463</v>
      </c>
      <c r="L662" s="339">
        <v>0.8</v>
      </c>
      <c r="M662" s="339">
        <v>0.95</v>
      </c>
      <c r="N662" s="339">
        <v>0.65</v>
      </c>
      <c r="O662" s="339">
        <v>1.1499999999999999</v>
      </c>
      <c r="P662" s="17">
        <f t="shared" si="64"/>
        <v>879.75</v>
      </c>
      <c r="Q662" s="89">
        <v>49000</v>
      </c>
      <c r="R662" s="17">
        <f t="shared" si="63"/>
        <v>17.954081632653061</v>
      </c>
    </row>
    <row r="663" spans="1:18" s="332" customFormat="1" ht="33" customHeight="1" x14ac:dyDescent="0.25">
      <c r="A663" s="329">
        <v>660</v>
      </c>
      <c r="B663" s="335" t="s">
        <v>1464</v>
      </c>
      <c r="C663" s="335" t="s">
        <v>126</v>
      </c>
      <c r="D663" s="336">
        <v>12</v>
      </c>
      <c r="E663" s="335" t="s">
        <v>1271</v>
      </c>
      <c r="F663" s="335" t="s">
        <v>1465</v>
      </c>
      <c r="G663" s="336">
        <v>0</v>
      </c>
      <c r="H663" s="336">
        <v>9</v>
      </c>
      <c r="I663" s="336">
        <v>6</v>
      </c>
      <c r="J663" s="331">
        <f t="shared" si="65"/>
        <v>15</v>
      </c>
      <c r="K663" s="335" t="s">
        <v>1466</v>
      </c>
      <c r="L663" s="339">
        <v>0.1</v>
      </c>
      <c r="M663" s="339">
        <v>0.9</v>
      </c>
      <c r="N663" s="339">
        <v>0.9</v>
      </c>
      <c r="O663" s="339">
        <v>1</v>
      </c>
      <c r="P663" s="17">
        <f t="shared" si="64"/>
        <v>1350</v>
      </c>
      <c r="Q663" s="89">
        <v>50000</v>
      </c>
      <c r="R663" s="17">
        <f t="shared" si="63"/>
        <v>27</v>
      </c>
    </row>
    <row r="664" spans="1:18" s="332" customFormat="1" ht="33" customHeight="1" x14ac:dyDescent="0.25">
      <c r="A664" s="329">
        <v>661</v>
      </c>
      <c r="B664" s="335" t="s">
        <v>1467</v>
      </c>
      <c r="C664" s="336" t="s">
        <v>126</v>
      </c>
      <c r="D664" s="336">
        <v>6</v>
      </c>
      <c r="E664" s="335" t="s">
        <v>1468</v>
      </c>
      <c r="F664" s="335" t="s">
        <v>1465</v>
      </c>
      <c r="G664" s="336">
        <v>0</v>
      </c>
      <c r="H664" s="336">
        <v>3</v>
      </c>
      <c r="I664" s="336">
        <v>3</v>
      </c>
      <c r="J664" s="331">
        <f t="shared" si="65"/>
        <v>6</v>
      </c>
      <c r="K664" s="335" t="s">
        <v>1469</v>
      </c>
      <c r="L664" s="339">
        <v>0.3</v>
      </c>
      <c r="M664" s="339">
        <v>0.4</v>
      </c>
      <c r="N664" s="339">
        <v>0.4</v>
      </c>
      <c r="O664" s="339">
        <v>1</v>
      </c>
      <c r="P664" s="17">
        <f t="shared" si="64"/>
        <v>240.00000000000003</v>
      </c>
      <c r="Q664" s="89">
        <v>12000</v>
      </c>
      <c r="R664" s="17">
        <f t="shared" si="63"/>
        <v>20.000000000000004</v>
      </c>
    </row>
    <row r="665" spans="1:18" s="332" customFormat="1" ht="33" customHeight="1" x14ac:dyDescent="0.25">
      <c r="A665" s="329">
        <v>662</v>
      </c>
      <c r="B665" s="335" t="s">
        <v>1470</v>
      </c>
      <c r="C665" s="336"/>
      <c r="D665" s="336">
        <v>12</v>
      </c>
      <c r="E665" s="335" t="s">
        <v>1122</v>
      </c>
      <c r="F665" s="335" t="s">
        <v>1465</v>
      </c>
      <c r="G665" s="336">
        <v>6</v>
      </c>
      <c r="H665" s="336">
        <v>5</v>
      </c>
      <c r="I665" s="336">
        <v>6</v>
      </c>
      <c r="J665" s="331">
        <f t="shared" si="65"/>
        <v>23</v>
      </c>
      <c r="K665" s="335" t="s">
        <v>150</v>
      </c>
      <c r="L665" s="339">
        <v>0.2</v>
      </c>
      <c r="M665" s="339">
        <v>0.2</v>
      </c>
      <c r="N665" s="339">
        <v>0</v>
      </c>
      <c r="O665" s="339">
        <v>1.1499999999999999</v>
      </c>
      <c r="P665" s="338">
        <f t="shared" si="64"/>
        <v>391</v>
      </c>
      <c r="Q665" s="337">
        <v>20000</v>
      </c>
      <c r="R665" s="338">
        <f t="shared" si="63"/>
        <v>19.55</v>
      </c>
    </row>
    <row r="666" spans="1:18" s="332" customFormat="1" ht="33" customHeight="1" x14ac:dyDescent="0.25">
      <c r="A666" s="329">
        <v>663</v>
      </c>
      <c r="B666" s="335" t="s">
        <v>1471</v>
      </c>
      <c r="C666" s="335" t="s">
        <v>126</v>
      </c>
      <c r="D666" s="335">
        <v>12</v>
      </c>
      <c r="E666" s="335" t="s">
        <v>1472</v>
      </c>
      <c r="F666" s="335" t="s">
        <v>1473</v>
      </c>
      <c r="G666" s="336">
        <v>2</v>
      </c>
      <c r="H666" s="336">
        <v>1</v>
      </c>
      <c r="I666" s="336">
        <v>3</v>
      </c>
      <c r="J666" s="331">
        <f>G666*2+H666+I666</f>
        <v>8</v>
      </c>
      <c r="K666" s="335" t="s">
        <v>1474</v>
      </c>
      <c r="L666" s="189">
        <v>0.5</v>
      </c>
      <c r="M666" s="189">
        <v>0.1</v>
      </c>
      <c r="N666" s="189">
        <v>0.8</v>
      </c>
      <c r="O666" s="189">
        <v>1.1499999999999999</v>
      </c>
      <c r="P666" s="338">
        <f t="shared" si="64"/>
        <v>517.5</v>
      </c>
      <c r="Q666" s="337">
        <v>13000</v>
      </c>
      <c r="R666" s="338">
        <f t="shared" ref="R666:R680" si="66">(P666/Q666)*1000</f>
        <v>39.807692307692307</v>
      </c>
    </row>
    <row r="667" spans="1:18" s="332" customFormat="1" ht="33" customHeight="1" x14ac:dyDescent="0.25">
      <c r="A667" s="329">
        <v>664</v>
      </c>
      <c r="B667" s="335" t="s">
        <v>1475</v>
      </c>
      <c r="C667" s="335" t="s">
        <v>126</v>
      </c>
      <c r="D667" s="336">
        <v>1</v>
      </c>
      <c r="E667" s="335" t="s">
        <v>1476</v>
      </c>
      <c r="F667" s="335" t="s">
        <v>1473</v>
      </c>
      <c r="G667" s="336">
        <v>0</v>
      </c>
      <c r="H667" s="336">
        <v>5</v>
      </c>
      <c r="I667" s="336">
        <v>0</v>
      </c>
      <c r="J667" s="331">
        <f t="shared" ref="J667:J672" si="67">(G667*2)+H667+I667</f>
        <v>5</v>
      </c>
      <c r="K667" s="335" t="s">
        <v>222</v>
      </c>
      <c r="L667" s="339">
        <v>0.25</v>
      </c>
      <c r="M667" s="339">
        <v>0.5</v>
      </c>
      <c r="N667" s="339">
        <v>0.2</v>
      </c>
      <c r="O667" s="339">
        <v>1</v>
      </c>
      <c r="P667" s="17">
        <f t="shared" si="64"/>
        <v>250</v>
      </c>
      <c r="Q667" s="89">
        <v>15000</v>
      </c>
      <c r="R667" s="17">
        <f t="shared" si="66"/>
        <v>16.666666666666668</v>
      </c>
    </row>
    <row r="668" spans="1:18" s="332" customFormat="1" ht="33" customHeight="1" x14ac:dyDescent="0.25">
      <c r="A668" s="329">
        <v>665</v>
      </c>
      <c r="B668" s="335" t="s">
        <v>1477</v>
      </c>
      <c r="C668" s="335" t="s">
        <v>126</v>
      </c>
      <c r="D668" s="335">
        <v>1</v>
      </c>
      <c r="E668" s="335" t="s">
        <v>1316</v>
      </c>
      <c r="F668" s="335" t="s">
        <v>1473</v>
      </c>
      <c r="G668" s="336">
        <v>0</v>
      </c>
      <c r="H668" s="336">
        <v>5</v>
      </c>
      <c r="I668" s="336">
        <v>0</v>
      </c>
      <c r="J668" s="331">
        <f t="shared" si="67"/>
        <v>5</v>
      </c>
      <c r="K668" s="335" t="s">
        <v>222</v>
      </c>
      <c r="L668" s="339">
        <v>0.25</v>
      </c>
      <c r="M668" s="339">
        <v>0.5</v>
      </c>
      <c r="N668" s="339">
        <v>0.2</v>
      </c>
      <c r="O668" s="339">
        <v>1</v>
      </c>
      <c r="P668" s="17">
        <f t="shared" si="64"/>
        <v>250</v>
      </c>
      <c r="Q668" s="89">
        <v>15000</v>
      </c>
      <c r="R668" s="17">
        <f t="shared" si="66"/>
        <v>16.666666666666668</v>
      </c>
    </row>
    <row r="669" spans="1:18" s="332" customFormat="1" ht="33" customHeight="1" x14ac:dyDescent="0.25">
      <c r="A669" s="329">
        <v>666</v>
      </c>
      <c r="B669" s="335" t="s">
        <v>1478</v>
      </c>
      <c r="C669" s="335" t="s">
        <v>126</v>
      </c>
      <c r="D669" s="335">
        <v>1</v>
      </c>
      <c r="E669" s="335" t="s">
        <v>146</v>
      </c>
      <c r="F669" s="335" t="s">
        <v>1473</v>
      </c>
      <c r="G669" s="336">
        <v>0</v>
      </c>
      <c r="H669" s="336">
        <v>5</v>
      </c>
      <c r="I669" s="336">
        <v>0</v>
      </c>
      <c r="J669" s="331">
        <f t="shared" si="67"/>
        <v>5</v>
      </c>
      <c r="K669" s="335" t="s">
        <v>222</v>
      </c>
      <c r="L669" s="339">
        <v>0.25</v>
      </c>
      <c r="M669" s="339">
        <v>0.5</v>
      </c>
      <c r="N669" s="339">
        <v>0.2</v>
      </c>
      <c r="O669" s="339">
        <v>1</v>
      </c>
      <c r="P669" s="17">
        <f t="shared" si="64"/>
        <v>250</v>
      </c>
      <c r="Q669" s="89">
        <v>15000</v>
      </c>
      <c r="R669" s="17">
        <f t="shared" si="66"/>
        <v>16.666666666666668</v>
      </c>
    </row>
    <row r="670" spans="1:18" s="332" customFormat="1" ht="33" customHeight="1" x14ac:dyDescent="0.25">
      <c r="A670" s="329">
        <v>667</v>
      </c>
      <c r="B670" s="335" t="s">
        <v>1479</v>
      </c>
      <c r="C670" s="336" t="s">
        <v>126</v>
      </c>
      <c r="D670" s="336">
        <v>9</v>
      </c>
      <c r="E670" s="335" t="s">
        <v>1480</v>
      </c>
      <c r="F670" s="335" t="s">
        <v>1473</v>
      </c>
      <c r="G670" s="336">
        <v>0</v>
      </c>
      <c r="H670" s="336">
        <v>5</v>
      </c>
      <c r="I670" s="336">
        <v>0</v>
      </c>
      <c r="J670" s="331">
        <f t="shared" si="67"/>
        <v>5</v>
      </c>
      <c r="K670" s="335" t="s">
        <v>222</v>
      </c>
      <c r="L670" s="339">
        <v>0.25</v>
      </c>
      <c r="M670" s="339">
        <v>0.5</v>
      </c>
      <c r="N670" s="339">
        <v>0.2</v>
      </c>
      <c r="O670" s="339">
        <v>1</v>
      </c>
      <c r="P670" s="17">
        <f t="shared" si="64"/>
        <v>250</v>
      </c>
      <c r="Q670" s="89">
        <v>15000</v>
      </c>
      <c r="R670" s="17">
        <f t="shared" si="66"/>
        <v>16.666666666666668</v>
      </c>
    </row>
    <row r="671" spans="1:18" s="332" customFormat="1" ht="33" customHeight="1" x14ac:dyDescent="0.25">
      <c r="A671" s="329">
        <v>668</v>
      </c>
      <c r="B671" s="335" t="s">
        <v>1481</v>
      </c>
      <c r="C671" s="335" t="s">
        <v>126</v>
      </c>
      <c r="D671" s="336">
        <v>11</v>
      </c>
      <c r="E671" s="335" t="s">
        <v>146</v>
      </c>
      <c r="F671" s="335" t="s">
        <v>1473</v>
      </c>
      <c r="G671" s="336">
        <v>0</v>
      </c>
      <c r="H671" s="336">
        <v>5</v>
      </c>
      <c r="I671" s="336">
        <v>0</v>
      </c>
      <c r="J671" s="331">
        <f t="shared" si="67"/>
        <v>5</v>
      </c>
      <c r="K671" s="187" t="s">
        <v>222</v>
      </c>
      <c r="L671" s="189">
        <v>0.25</v>
      </c>
      <c r="M671" s="189">
        <v>0.5</v>
      </c>
      <c r="N671" s="189">
        <v>0.2</v>
      </c>
      <c r="O671" s="189">
        <v>1</v>
      </c>
      <c r="P671" s="17">
        <f t="shared" si="64"/>
        <v>250</v>
      </c>
      <c r="Q671" s="89">
        <v>15000</v>
      </c>
      <c r="R671" s="17">
        <f t="shared" si="66"/>
        <v>16.666666666666668</v>
      </c>
    </row>
    <row r="672" spans="1:18" s="332" customFormat="1" ht="33" customHeight="1" x14ac:dyDescent="0.25">
      <c r="A672" s="329">
        <v>669</v>
      </c>
      <c r="B672" s="335" t="s">
        <v>1482</v>
      </c>
      <c r="C672" s="336" t="s">
        <v>126</v>
      </c>
      <c r="D672" s="336">
        <v>11</v>
      </c>
      <c r="E672" s="335" t="s">
        <v>1483</v>
      </c>
      <c r="F672" s="335" t="s">
        <v>1473</v>
      </c>
      <c r="G672" s="336">
        <v>0</v>
      </c>
      <c r="H672" s="336">
        <v>5</v>
      </c>
      <c r="I672" s="336">
        <v>0</v>
      </c>
      <c r="J672" s="331">
        <f t="shared" si="67"/>
        <v>5</v>
      </c>
      <c r="K672" s="187" t="s">
        <v>222</v>
      </c>
      <c r="L672" s="189">
        <v>0.25</v>
      </c>
      <c r="M672" s="189">
        <v>0.5</v>
      </c>
      <c r="N672" s="189">
        <v>0.2</v>
      </c>
      <c r="O672" s="189">
        <v>1</v>
      </c>
      <c r="P672" s="17">
        <f t="shared" si="64"/>
        <v>250</v>
      </c>
      <c r="Q672" s="89">
        <v>15000</v>
      </c>
      <c r="R672" s="17">
        <f t="shared" si="66"/>
        <v>16.666666666666668</v>
      </c>
    </row>
    <row r="673" spans="1:18" s="332" customFormat="1" ht="33" customHeight="1" x14ac:dyDescent="0.25">
      <c r="A673" s="329">
        <v>670</v>
      </c>
      <c r="B673" s="335" t="s">
        <v>1484</v>
      </c>
      <c r="C673" s="335"/>
      <c r="D673" s="335" t="s">
        <v>1306</v>
      </c>
      <c r="E673" s="335" t="s">
        <v>1485</v>
      </c>
      <c r="F673" s="335" t="s">
        <v>1486</v>
      </c>
      <c r="G673" s="336">
        <v>2</v>
      </c>
      <c r="H673" s="336">
        <v>6</v>
      </c>
      <c r="I673" s="336">
        <v>9</v>
      </c>
      <c r="J673" s="331">
        <f>G673*2+H673+I673</f>
        <v>19</v>
      </c>
      <c r="K673" s="335" t="s">
        <v>1487</v>
      </c>
      <c r="L673" s="339">
        <v>0.2</v>
      </c>
      <c r="M673" s="339">
        <v>0</v>
      </c>
      <c r="N673" s="339">
        <v>0.8</v>
      </c>
      <c r="O673" s="339">
        <v>1</v>
      </c>
      <c r="P673" s="17">
        <f t="shared" si="64"/>
        <v>800</v>
      </c>
      <c r="Q673" s="89">
        <v>65000</v>
      </c>
      <c r="R673" s="17">
        <f t="shared" si="66"/>
        <v>12.307692307692308</v>
      </c>
    </row>
    <row r="674" spans="1:18" s="332" customFormat="1" ht="33" customHeight="1" x14ac:dyDescent="0.25">
      <c r="A674" s="329">
        <v>671</v>
      </c>
      <c r="B674" s="335" t="s">
        <v>1488</v>
      </c>
      <c r="C674" s="336" t="s">
        <v>169</v>
      </c>
      <c r="D674" s="336">
        <v>5</v>
      </c>
      <c r="E674" s="335" t="s">
        <v>1489</v>
      </c>
      <c r="F674" s="335" t="s">
        <v>1490</v>
      </c>
      <c r="G674" s="336">
        <v>0</v>
      </c>
      <c r="H674" s="336">
        <v>6</v>
      </c>
      <c r="I674" s="336">
        <v>0</v>
      </c>
      <c r="J674" s="331">
        <f t="shared" ref="J674:J680" si="68">(G674*2)+H674+I674</f>
        <v>6</v>
      </c>
      <c r="K674" s="187"/>
      <c r="L674" s="189"/>
      <c r="M674" s="189"/>
      <c r="N674" s="189"/>
      <c r="O674" s="189">
        <v>1</v>
      </c>
      <c r="P674" s="17">
        <f t="shared" si="64"/>
        <v>0</v>
      </c>
      <c r="Q674" s="89">
        <v>0.1</v>
      </c>
      <c r="R674" s="17">
        <f t="shared" si="66"/>
        <v>0</v>
      </c>
    </row>
    <row r="675" spans="1:18" s="332" customFormat="1" ht="33" customHeight="1" x14ac:dyDescent="0.25">
      <c r="A675" s="329">
        <v>672</v>
      </c>
      <c r="B675" s="335" t="s">
        <v>1491</v>
      </c>
      <c r="C675" s="336" t="s">
        <v>126</v>
      </c>
      <c r="D675" s="336">
        <v>5</v>
      </c>
      <c r="E675" s="335" t="s">
        <v>1492</v>
      </c>
      <c r="F675" s="335" t="s">
        <v>1493</v>
      </c>
      <c r="G675" s="336">
        <v>0</v>
      </c>
      <c r="H675" s="336"/>
      <c r="I675" s="336"/>
      <c r="J675" s="331">
        <f t="shared" si="68"/>
        <v>0</v>
      </c>
      <c r="K675" s="187" t="s">
        <v>1494</v>
      </c>
      <c r="L675" s="330"/>
      <c r="M675" s="330"/>
      <c r="N675" s="330"/>
      <c r="O675" s="330"/>
      <c r="P675" s="17">
        <f t="shared" si="64"/>
        <v>0</v>
      </c>
      <c r="Q675" s="89">
        <v>0.1</v>
      </c>
      <c r="R675" s="17">
        <f t="shared" si="66"/>
        <v>0</v>
      </c>
    </row>
    <row r="676" spans="1:18" s="332" customFormat="1" ht="33" customHeight="1" x14ac:dyDescent="0.25">
      <c r="A676" s="329">
        <v>673</v>
      </c>
      <c r="B676" s="335" t="s">
        <v>1495</v>
      </c>
      <c r="C676" s="336"/>
      <c r="D676" s="336">
        <v>15</v>
      </c>
      <c r="E676" s="335" t="s">
        <v>1496</v>
      </c>
      <c r="F676" s="335" t="s">
        <v>1497</v>
      </c>
      <c r="G676" s="336">
        <v>2</v>
      </c>
      <c r="H676" s="336">
        <v>0</v>
      </c>
      <c r="I676" s="336">
        <v>6</v>
      </c>
      <c r="J676" s="331">
        <f t="shared" si="68"/>
        <v>10</v>
      </c>
      <c r="K676" s="335" t="s">
        <v>1498</v>
      </c>
      <c r="L676" s="339"/>
      <c r="M676" s="339"/>
      <c r="N676" s="339"/>
      <c r="O676" s="339">
        <v>1</v>
      </c>
      <c r="P676" s="17">
        <f t="shared" si="64"/>
        <v>0</v>
      </c>
      <c r="Q676" s="89">
        <v>0.1</v>
      </c>
      <c r="R676" s="17">
        <f t="shared" si="66"/>
        <v>0</v>
      </c>
    </row>
    <row r="677" spans="1:18" s="332" customFormat="1" ht="33" customHeight="1" x14ac:dyDescent="0.25">
      <c r="A677" s="329">
        <v>674</v>
      </c>
      <c r="B677" s="335" t="s">
        <v>1499</v>
      </c>
      <c r="C677" s="336"/>
      <c r="D677" s="336">
        <v>17</v>
      </c>
      <c r="E677" s="335" t="s">
        <v>478</v>
      </c>
      <c r="F677" s="335" t="s">
        <v>1500</v>
      </c>
      <c r="G677" s="336">
        <v>6</v>
      </c>
      <c r="H677" s="336">
        <v>6</v>
      </c>
      <c r="I677" s="336">
        <v>6</v>
      </c>
      <c r="J677" s="331">
        <f t="shared" si="68"/>
        <v>24</v>
      </c>
      <c r="K677" s="187"/>
      <c r="L677" s="189"/>
      <c r="M677" s="189"/>
      <c r="N677" s="189"/>
      <c r="O677" s="189">
        <v>1</v>
      </c>
      <c r="P677" s="17">
        <f t="shared" si="64"/>
        <v>0</v>
      </c>
      <c r="Q677" s="89">
        <v>0.1</v>
      </c>
      <c r="R677" s="17">
        <f t="shared" si="66"/>
        <v>0</v>
      </c>
    </row>
    <row r="678" spans="1:18" s="332" customFormat="1" ht="33" customHeight="1" x14ac:dyDescent="0.25">
      <c r="A678" s="329">
        <v>675</v>
      </c>
      <c r="B678" s="335" t="s">
        <v>1501</v>
      </c>
      <c r="C678" s="335" t="s">
        <v>126</v>
      </c>
      <c r="D678" s="335">
        <v>10</v>
      </c>
      <c r="E678" s="335" t="s">
        <v>1502</v>
      </c>
      <c r="F678" s="335" t="s">
        <v>1503</v>
      </c>
      <c r="G678" s="336">
        <v>4</v>
      </c>
      <c r="H678" s="336">
        <v>6</v>
      </c>
      <c r="I678" s="336">
        <v>9</v>
      </c>
      <c r="J678" s="331">
        <f t="shared" si="68"/>
        <v>23</v>
      </c>
      <c r="K678" s="187" t="s">
        <v>1504</v>
      </c>
      <c r="L678" s="189">
        <v>0.5</v>
      </c>
      <c r="M678" s="189">
        <v>0.5</v>
      </c>
      <c r="N678" s="189">
        <v>0.8</v>
      </c>
      <c r="O678" s="189">
        <v>1.1499999999999999</v>
      </c>
      <c r="P678" s="17">
        <f t="shared" ref="P678:P680" si="69">(((G678*L678*2)+(H678*M678)+(I678*N678))*O678)*100</f>
        <v>1632.9999999999998</v>
      </c>
      <c r="Q678" s="89">
        <v>55000</v>
      </c>
      <c r="R678" s="17">
        <f t="shared" si="66"/>
        <v>29.690909090909088</v>
      </c>
    </row>
    <row r="679" spans="1:18" s="332" customFormat="1" ht="33" customHeight="1" x14ac:dyDescent="0.25">
      <c r="A679" s="329">
        <v>676</v>
      </c>
      <c r="B679" s="335" t="s">
        <v>1505</v>
      </c>
      <c r="C679" s="336"/>
      <c r="D679" s="336">
        <v>10</v>
      </c>
      <c r="E679" s="335" t="s">
        <v>1506</v>
      </c>
      <c r="F679" s="335" t="s">
        <v>1507</v>
      </c>
      <c r="G679" s="336">
        <v>2</v>
      </c>
      <c r="H679" s="336">
        <v>6</v>
      </c>
      <c r="I679" s="336">
        <v>9</v>
      </c>
      <c r="J679" s="331">
        <f t="shared" si="68"/>
        <v>19</v>
      </c>
      <c r="K679" s="335" t="s">
        <v>1508</v>
      </c>
      <c r="L679" s="339">
        <v>0.3</v>
      </c>
      <c r="M679" s="339">
        <v>0.1</v>
      </c>
      <c r="N679" s="339">
        <v>0.6</v>
      </c>
      <c r="O679" s="339">
        <v>1.1499999999999999</v>
      </c>
      <c r="P679" s="17">
        <f t="shared" si="69"/>
        <v>827.99999999999989</v>
      </c>
      <c r="Q679" s="89">
        <v>26000</v>
      </c>
      <c r="R679" s="17">
        <f t="shared" si="66"/>
        <v>31.846153846153843</v>
      </c>
    </row>
    <row r="680" spans="1:18" s="332" customFormat="1" ht="33" customHeight="1" x14ac:dyDescent="0.25">
      <c r="A680" s="329">
        <v>677</v>
      </c>
      <c r="B680" s="335" t="s">
        <v>1509</v>
      </c>
      <c r="C680" s="336"/>
      <c r="D680" s="336">
        <v>12</v>
      </c>
      <c r="E680" s="335" t="s">
        <v>1510</v>
      </c>
      <c r="F680" s="335" t="s">
        <v>1511</v>
      </c>
      <c r="G680" s="336">
        <v>4</v>
      </c>
      <c r="H680" s="336"/>
      <c r="I680" s="336"/>
      <c r="J680" s="331">
        <f t="shared" si="68"/>
        <v>8</v>
      </c>
      <c r="K680" s="335" t="s">
        <v>1512</v>
      </c>
      <c r="L680" s="339"/>
      <c r="M680" s="339"/>
      <c r="N680" s="339"/>
      <c r="O680" s="339"/>
      <c r="P680" s="17">
        <f t="shared" si="69"/>
        <v>0</v>
      </c>
      <c r="Q680" s="89">
        <v>0.1</v>
      </c>
      <c r="R680" s="17">
        <f t="shared" si="66"/>
        <v>0</v>
      </c>
    </row>
    <row r="681" spans="1:18" s="332" customFormat="1" x14ac:dyDescent="0.25">
      <c r="A681" s="343"/>
      <c r="B681" s="335"/>
      <c r="C681" s="336"/>
      <c r="D681" s="336"/>
      <c r="E681" s="335"/>
      <c r="F681" s="335"/>
      <c r="G681" s="336"/>
      <c r="H681" s="336"/>
      <c r="I681" s="336"/>
      <c r="J681" s="344"/>
      <c r="K681" s="335"/>
      <c r="L681" s="336"/>
      <c r="M681" s="336"/>
      <c r="N681" s="336"/>
      <c r="O681" s="336"/>
      <c r="P681" s="336"/>
      <c r="Q681" s="336"/>
      <c r="R681" s="336"/>
    </row>
    <row r="682" spans="1:18" s="332" customFormat="1" x14ac:dyDescent="0.25">
      <c r="A682" s="343"/>
      <c r="B682" s="335"/>
      <c r="C682" s="336"/>
      <c r="D682" s="336"/>
      <c r="E682" s="335"/>
      <c r="F682" s="335"/>
      <c r="G682" s="336"/>
      <c r="H682" s="336"/>
      <c r="I682" s="336"/>
      <c r="J682" s="344"/>
      <c r="K682" s="335"/>
      <c r="L682" s="336"/>
      <c r="M682" s="336"/>
      <c r="N682" s="336"/>
      <c r="O682" s="336"/>
      <c r="P682" s="336"/>
      <c r="Q682" s="336"/>
      <c r="R682" s="336"/>
    </row>
    <row r="683" spans="1:18" s="332" customFormat="1" x14ac:dyDescent="0.25">
      <c r="A683" s="343"/>
      <c r="B683" s="335"/>
      <c r="C683" s="336"/>
      <c r="D683" s="336"/>
      <c r="E683" s="335"/>
      <c r="F683" s="335"/>
      <c r="G683" s="336"/>
      <c r="H683" s="336"/>
      <c r="I683" s="336"/>
      <c r="J683" s="344"/>
      <c r="K683" s="335"/>
      <c r="L683" s="336"/>
      <c r="M683" s="336"/>
      <c r="N683" s="336"/>
      <c r="O683" s="336"/>
      <c r="P683" s="336"/>
      <c r="Q683" s="336"/>
      <c r="R683" s="336"/>
    </row>
    <row r="684" spans="1:18" s="332" customFormat="1" x14ac:dyDescent="0.25">
      <c r="A684" s="343"/>
      <c r="B684" s="335"/>
      <c r="C684" s="336"/>
      <c r="D684" s="336"/>
      <c r="E684" s="335"/>
      <c r="F684" s="335"/>
      <c r="G684" s="336"/>
      <c r="H684" s="336"/>
      <c r="I684" s="336"/>
      <c r="J684" s="344"/>
      <c r="K684" s="335"/>
      <c r="L684" s="336"/>
      <c r="M684" s="336"/>
      <c r="N684" s="336"/>
      <c r="O684" s="336"/>
      <c r="P684" s="336"/>
      <c r="Q684" s="336"/>
      <c r="R684" s="336"/>
    </row>
    <row r="685" spans="1:18" s="332" customFormat="1" x14ac:dyDescent="0.25">
      <c r="A685" s="343"/>
      <c r="B685" s="335"/>
      <c r="C685" s="336"/>
      <c r="D685" s="336"/>
      <c r="E685" s="335"/>
      <c r="F685" s="335"/>
      <c r="G685" s="336"/>
      <c r="H685" s="336"/>
      <c r="I685" s="336"/>
      <c r="J685" s="344"/>
      <c r="K685" s="335"/>
      <c r="L685" s="336"/>
      <c r="M685" s="336"/>
      <c r="N685" s="336"/>
      <c r="O685" s="336"/>
      <c r="P685" s="336"/>
      <c r="Q685" s="336"/>
      <c r="R685" s="336"/>
    </row>
    <row r="686" spans="1:18" s="332" customFormat="1" x14ac:dyDescent="0.25">
      <c r="A686" s="343"/>
      <c r="B686" s="335"/>
      <c r="C686" s="336"/>
      <c r="D686" s="336"/>
      <c r="E686" s="335"/>
      <c r="F686" s="335"/>
      <c r="G686" s="336"/>
      <c r="H686" s="336"/>
      <c r="I686" s="336"/>
      <c r="J686" s="344"/>
      <c r="K686" s="335"/>
      <c r="L686" s="336"/>
      <c r="M686" s="336"/>
      <c r="N686" s="336"/>
      <c r="O686" s="336"/>
      <c r="P686" s="336"/>
      <c r="Q686" s="336"/>
      <c r="R686" s="336"/>
    </row>
    <row r="687" spans="1:18" s="332" customFormat="1" x14ac:dyDescent="0.25">
      <c r="A687" s="343"/>
      <c r="B687" s="335"/>
      <c r="C687" s="336"/>
      <c r="D687" s="336"/>
      <c r="E687" s="335"/>
      <c r="F687" s="335"/>
      <c r="G687" s="336"/>
      <c r="H687" s="336"/>
      <c r="I687" s="336"/>
      <c r="J687" s="344"/>
      <c r="K687" s="335"/>
      <c r="L687" s="336"/>
      <c r="M687" s="336"/>
      <c r="N687" s="336"/>
      <c r="O687" s="336"/>
      <c r="P687" s="336"/>
      <c r="Q687" s="336"/>
      <c r="R687" s="336"/>
    </row>
    <row r="688" spans="1:18" s="332" customFormat="1" x14ac:dyDescent="0.25">
      <c r="A688" s="343"/>
      <c r="B688" s="335"/>
      <c r="C688" s="336"/>
      <c r="D688" s="336"/>
      <c r="E688" s="335"/>
      <c r="F688" s="335"/>
      <c r="G688" s="336"/>
      <c r="H688" s="336"/>
      <c r="I688" s="336"/>
      <c r="J688" s="344"/>
      <c r="K688" s="335"/>
      <c r="L688" s="336"/>
      <c r="M688" s="336"/>
      <c r="N688" s="336"/>
      <c r="O688" s="336"/>
      <c r="P688" s="336"/>
      <c r="Q688" s="336"/>
      <c r="R688" s="336"/>
    </row>
    <row r="689" spans="1:18" s="332" customFormat="1" x14ac:dyDescent="0.25">
      <c r="A689" s="343"/>
      <c r="B689" s="335"/>
      <c r="C689" s="336"/>
      <c r="D689" s="336"/>
      <c r="E689" s="335"/>
      <c r="F689" s="335"/>
      <c r="G689" s="336"/>
      <c r="H689" s="336"/>
      <c r="I689" s="336"/>
      <c r="J689" s="344"/>
      <c r="K689" s="335"/>
      <c r="L689" s="336"/>
      <c r="M689" s="336"/>
      <c r="N689" s="336"/>
      <c r="O689" s="336"/>
      <c r="P689" s="336"/>
      <c r="Q689" s="336"/>
      <c r="R689" s="336"/>
    </row>
    <row r="690" spans="1:18" s="332" customFormat="1" x14ac:dyDescent="0.25">
      <c r="A690" s="343"/>
      <c r="B690" s="335"/>
      <c r="C690" s="336"/>
      <c r="D690" s="336"/>
      <c r="E690" s="335"/>
      <c r="F690" s="335"/>
      <c r="G690" s="336"/>
      <c r="H690" s="336"/>
      <c r="I690" s="336"/>
      <c r="J690" s="344"/>
      <c r="K690" s="335"/>
      <c r="L690" s="336"/>
      <c r="M690" s="336"/>
      <c r="N690" s="336"/>
      <c r="O690" s="336"/>
      <c r="P690" s="336"/>
      <c r="Q690" s="336"/>
      <c r="R690" s="336"/>
    </row>
    <row r="691" spans="1:18" s="332" customFormat="1" x14ac:dyDescent="0.25">
      <c r="A691" s="343"/>
      <c r="B691" s="335"/>
      <c r="C691" s="336"/>
      <c r="D691" s="336"/>
      <c r="E691" s="335"/>
      <c r="F691" s="335"/>
      <c r="G691" s="336"/>
      <c r="H691" s="336"/>
      <c r="I691" s="336"/>
      <c r="J691" s="344"/>
      <c r="K691" s="335"/>
      <c r="L691" s="336"/>
      <c r="M691" s="336"/>
      <c r="N691" s="336"/>
      <c r="O691" s="336"/>
      <c r="P691" s="336"/>
      <c r="Q691" s="336"/>
      <c r="R691" s="336"/>
    </row>
    <row r="692" spans="1:18" s="332" customFormat="1" x14ac:dyDescent="0.25">
      <c r="A692" s="343"/>
      <c r="B692" s="335"/>
      <c r="C692" s="336"/>
      <c r="D692" s="336"/>
      <c r="E692" s="335"/>
      <c r="F692" s="335"/>
      <c r="G692" s="336"/>
      <c r="H692" s="336"/>
      <c r="I692" s="336"/>
      <c r="J692" s="344"/>
      <c r="K692" s="335"/>
      <c r="L692" s="336"/>
      <c r="M692" s="336"/>
      <c r="N692" s="336"/>
      <c r="O692" s="336"/>
      <c r="P692" s="336"/>
      <c r="Q692" s="336"/>
      <c r="R692" s="336"/>
    </row>
    <row r="693" spans="1:18" s="332" customFormat="1" x14ac:dyDescent="0.25">
      <c r="A693" s="343"/>
      <c r="B693" s="335"/>
      <c r="C693" s="336"/>
      <c r="D693" s="336"/>
      <c r="E693" s="335"/>
      <c r="F693" s="335"/>
      <c r="G693" s="336"/>
      <c r="H693" s="336"/>
      <c r="I693" s="336"/>
      <c r="J693" s="344"/>
      <c r="K693" s="335"/>
      <c r="L693" s="336"/>
      <c r="M693" s="336"/>
      <c r="N693" s="336"/>
      <c r="O693" s="336"/>
      <c r="P693" s="336"/>
      <c r="Q693" s="336"/>
      <c r="R693" s="336"/>
    </row>
    <row r="694" spans="1:18" s="332" customFormat="1" x14ac:dyDescent="0.25">
      <c r="A694" s="343"/>
      <c r="B694" s="335"/>
      <c r="C694" s="336"/>
      <c r="D694" s="336"/>
      <c r="E694" s="335"/>
      <c r="F694" s="335"/>
      <c r="G694" s="336"/>
      <c r="H694" s="336"/>
      <c r="I694" s="336"/>
      <c r="J694" s="344"/>
      <c r="K694" s="335"/>
      <c r="L694" s="336"/>
      <c r="M694" s="336"/>
      <c r="N694" s="336"/>
      <c r="O694" s="336"/>
      <c r="P694" s="336"/>
      <c r="Q694" s="336"/>
      <c r="R694" s="336"/>
    </row>
    <row r="695" spans="1:18" s="332" customFormat="1" x14ac:dyDescent="0.25">
      <c r="A695" s="343"/>
      <c r="B695" s="335"/>
      <c r="C695" s="336"/>
      <c r="D695" s="336"/>
      <c r="E695" s="335"/>
      <c r="F695" s="335"/>
      <c r="G695" s="336"/>
      <c r="H695" s="336"/>
      <c r="I695" s="336"/>
      <c r="J695" s="344"/>
      <c r="K695" s="335"/>
      <c r="L695" s="336"/>
      <c r="M695" s="336"/>
      <c r="N695" s="336"/>
      <c r="O695" s="336"/>
      <c r="P695" s="336"/>
      <c r="Q695" s="336"/>
      <c r="R695" s="336"/>
    </row>
    <row r="696" spans="1:18" s="332" customFormat="1" x14ac:dyDescent="0.25">
      <c r="A696" s="343"/>
      <c r="B696" s="335"/>
      <c r="C696" s="336"/>
      <c r="D696" s="336"/>
      <c r="E696" s="335"/>
      <c r="F696" s="335"/>
      <c r="G696" s="336"/>
      <c r="H696" s="336"/>
      <c r="I696" s="336"/>
      <c r="J696" s="344"/>
      <c r="K696" s="335"/>
      <c r="L696" s="336"/>
      <c r="M696" s="336"/>
      <c r="N696" s="336"/>
      <c r="O696" s="336"/>
      <c r="P696" s="336"/>
      <c r="Q696" s="336"/>
      <c r="R696" s="336"/>
    </row>
    <row r="697" spans="1:18" s="332" customFormat="1" x14ac:dyDescent="0.25">
      <c r="A697" s="343"/>
      <c r="B697" s="335"/>
      <c r="C697" s="336"/>
      <c r="D697" s="336"/>
      <c r="E697" s="335"/>
      <c r="F697" s="335"/>
      <c r="G697" s="336"/>
      <c r="H697" s="336"/>
      <c r="I697" s="336"/>
      <c r="J697" s="344"/>
      <c r="K697" s="335"/>
      <c r="L697" s="336"/>
      <c r="M697" s="336"/>
      <c r="N697" s="336"/>
      <c r="O697" s="336"/>
      <c r="P697" s="336"/>
      <c r="Q697" s="336"/>
      <c r="R697" s="336"/>
    </row>
    <row r="698" spans="1:18" s="332" customFormat="1" x14ac:dyDescent="0.25">
      <c r="A698" s="343"/>
      <c r="B698" s="335"/>
      <c r="C698" s="336"/>
      <c r="D698" s="336"/>
      <c r="E698" s="335"/>
      <c r="F698" s="335"/>
      <c r="G698" s="336"/>
      <c r="H698" s="336"/>
      <c r="I698" s="336"/>
      <c r="J698" s="344"/>
      <c r="K698" s="335"/>
      <c r="L698" s="336"/>
      <c r="M698" s="336"/>
      <c r="N698" s="336"/>
      <c r="O698" s="336"/>
      <c r="P698" s="336"/>
      <c r="Q698" s="336"/>
      <c r="R698" s="336"/>
    </row>
    <row r="699" spans="1:18" s="332" customFormat="1" x14ac:dyDescent="0.25">
      <c r="A699" s="343"/>
      <c r="B699" s="335"/>
      <c r="C699" s="336"/>
      <c r="D699" s="336"/>
      <c r="E699" s="335"/>
      <c r="F699" s="335"/>
      <c r="G699" s="336"/>
      <c r="H699" s="336"/>
      <c r="I699" s="336"/>
      <c r="J699" s="344"/>
      <c r="K699" s="335"/>
      <c r="L699" s="336"/>
      <c r="M699" s="336"/>
      <c r="N699" s="336"/>
      <c r="O699" s="336"/>
      <c r="P699" s="336"/>
      <c r="Q699" s="336"/>
      <c r="R699" s="336"/>
    </row>
    <row r="700" spans="1:18" s="332" customFormat="1" x14ac:dyDescent="0.25">
      <c r="A700" s="343"/>
      <c r="B700" s="335"/>
      <c r="C700" s="336"/>
      <c r="D700" s="336"/>
      <c r="E700" s="335"/>
      <c r="F700" s="335"/>
      <c r="G700" s="336"/>
      <c r="H700" s="336"/>
      <c r="I700" s="336"/>
      <c r="J700" s="344"/>
      <c r="K700" s="335"/>
      <c r="L700" s="336"/>
      <c r="M700" s="336"/>
      <c r="N700" s="336"/>
      <c r="O700" s="336"/>
      <c r="P700" s="336"/>
      <c r="Q700" s="336"/>
      <c r="R700" s="336"/>
    </row>
    <row r="701" spans="1:18" s="332" customFormat="1" x14ac:dyDescent="0.25">
      <c r="A701" s="343"/>
      <c r="B701" s="335"/>
      <c r="C701" s="336"/>
      <c r="D701" s="336"/>
      <c r="E701" s="335"/>
      <c r="F701" s="335"/>
      <c r="G701" s="336"/>
      <c r="H701" s="336"/>
      <c r="I701" s="336"/>
      <c r="J701" s="344"/>
      <c r="K701" s="335"/>
      <c r="L701" s="336"/>
      <c r="M701" s="336"/>
      <c r="N701" s="336"/>
      <c r="O701" s="336"/>
      <c r="P701" s="336"/>
      <c r="Q701" s="336"/>
      <c r="R701" s="336"/>
    </row>
    <row r="702" spans="1:18" s="332" customFormat="1" x14ac:dyDescent="0.25">
      <c r="A702" s="343"/>
      <c r="B702" s="335"/>
      <c r="C702" s="336"/>
      <c r="D702" s="336"/>
      <c r="E702" s="335"/>
      <c r="F702" s="335"/>
      <c r="G702" s="336"/>
      <c r="H702" s="336"/>
      <c r="I702" s="336"/>
      <c r="J702" s="344"/>
      <c r="K702" s="335"/>
      <c r="L702" s="336"/>
      <c r="M702" s="336"/>
      <c r="N702" s="336"/>
      <c r="O702" s="336"/>
      <c r="P702" s="336"/>
      <c r="Q702" s="336"/>
      <c r="R702" s="336"/>
    </row>
    <row r="703" spans="1:18" s="332" customFormat="1" x14ac:dyDescent="0.25">
      <c r="A703" s="343"/>
      <c r="B703" s="335"/>
      <c r="C703" s="336"/>
      <c r="D703" s="336"/>
      <c r="E703" s="335"/>
      <c r="F703" s="335"/>
      <c r="G703" s="336"/>
      <c r="H703" s="336"/>
      <c r="I703" s="336"/>
      <c r="J703" s="344"/>
      <c r="K703" s="335"/>
      <c r="L703" s="336"/>
      <c r="M703" s="336"/>
      <c r="N703" s="336"/>
      <c r="O703" s="336"/>
      <c r="P703" s="336"/>
      <c r="Q703" s="336"/>
      <c r="R703" s="336"/>
    </row>
    <row r="704" spans="1:18" s="332" customFormat="1" x14ac:dyDescent="0.25">
      <c r="A704" s="343"/>
      <c r="B704" s="335"/>
      <c r="C704" s="336"/>
      <c r="D704" s="336"/>
      <c r="E704" s="335"/>
      <c r="F704" s="335"/>
      <c r="G704" s="336"/>
      <c r="H704" s="336"/>
      <c r="I704" s="336"/>
      <c r="J704" s="344"/>
      <c r="K704" s="335"/>
      <c r="L704" s="336"/>
      <c r="M704" s="336"/>
      <c r="N704" s="336"/>
      <c r="O704" s="336"/>
      <c r="P704" s="336"/>
      <c r="Q704" s="336"/>
      <c r="R704" s="336"/>
    </row>
    <row r="705" spans="1:18" s="332" customFormat="1" x14ac:dyDescent="0.25">
      <c r="A705" s="343"/>
      <c r="B705" s="335"/>
      <c r="C705" s="336"/>
      <c r="D705" s="336"/>
      <c r="E705" s="335"/>
      <c r="F705" s="335"/>
      <c r="G705" s="336"/>
      <c r="H705" s="336"/>
      <c r="I705" s="336"/>
      <c r="J705" s="344"/>
      <c r="K705" s="335"/>
      <c r="L705" s="336"/>
      <c r="M705" s="336"/>
      <c r="N705" s="336"/>
      <c r="O705" s="336"/>
      <c r="P705" s="336"/>
      <c r="Q705" s="336"/>
      <c r="R705" s="336"/>
    </row>
    <row r="706" spans="1:18" s="332" customFormat="1" x14ac:dyDescent="0.25">
      <c r="A706" s="343"/>
      <c r="B706" s="335"/>
      <c r="C706" s="336"/>
      <c r="D706" s="336"/>
      <c r="E706" s="335"/>
      <c r="F706" s="335"/>
      <c r="G706" s="336"/>
      <c r="H706" s="336"/>
      <c r="I706" s="336"/>
      <c r="J706" s="344"/>
      <c r="K706" s="335"/>
      <c r="L706" s="336"/>
      <c r="M706" s="336"/>
      <c r="N706" s="336"/>
      <c r="O706" s="336"/>
      <c r="P706" s="336"/>
      <c r="Q706" s="336"/>
      <c r="R706" s="336"/>
    </row>
    <row r="707" spans="1:18" s="332" customFormat="1" x14ac:dyDescent="0.25">
      <c r="A707" s="343"/>
      <c r="B707" s="335"/>
      <c r="C707" s="336"/>
      <c r="D707" s="336"/>
      <c r="E707" s="335"/>
      <c r="F707" s="335"/>
      <c r="G707" s="336"/>
      <c r="H707" s="336"/>
      <c r="I707" s="336"/>
      <c r="J707" s="344"/>
      <c r="K707" s="335"/>
      <c r="L707" s="336"/>
      <c r="M707" s="336"/>
      <c r="N707" s="336"/>
      <c r="O707" s="336"/>
      <c r="P707" s="336"/>
      <c r="Q707" s="336"/>
      <c r="R707" s="336"/>
    </row>
    <row r="708" spans="1:18" s="332" customFormat="1" x14ac:dyDescent="0.25">
      <c r="A708" s="343"/>
      <c r="B708" s="335"/>
      <c r="C708" s="336"/>
      <c r="D708" s="336"/>
      <c r="E708" s="335"/>
      <c r="F708" s="335"/>
      <c r="G708" s="336"/>
      <c r="H708" s="336"/>
      <c r="I708" s="336"/>
      <c r="J708" s="344"/>
      <c r="K708" s="335"/>
      <c r="L708" s="336"/>
      <c r="M708" s="336"/>
      <c r="N708" s="336"/>
      <c r="O708" s="336"/>
      <c r="P708" s="336"/>
      <c r="Q708" s="336"/>
      <c r="R708" s="336"/>
    </row>
    <row r="709" spans="1:18" s="332" customFormat="1" x14ac:dyDescent="0.25">
      <c r="A709" s="343"/>
      <c r="B709" s="335"/>
      <c r="C709" s="336"/>
      <c r="D709" s="336"/>
      <c r="E709" s="335"/>
      <c r="F709" s="335"/>
      <c r="G709" s="336"/>
      <c r="H709" s="336"/>
      <c r="I709" s="336"/>
      <c r="J709" s="344"/>
      <c r="K709" s="335"/>
      <c r="L709" s="336"/>
      <c r="M709" s="336"/>
      <c r="N709" s="336"/>
      <c r="O709" s="336"/>
      <c r="P709" s="336"/>
      <c r="Q709" s="336"/>
      <c r="R709" s="336"/>
    </row>
    <row r="710" spans="1:18" s="332" customFormat="1" x14ac:dyDescent="0.25">
      <c r="A710" s="343"/>
      <c r="B710" s="335"/>
      <c r="C710" s="336"/>
      <c r="D710" s="336"/>
      <c r="E710" s="335"/>
      <c r="F710" s="335"/>
      <c r="G710" s="336"/>
      <c r="H710" s="336"/>
      <c r="I710" s="336"/>
      <c r="J710" s="344"/>
      <c r="K710" s="335"/>
      <c r="L710" s="336"/>
      <c r="M710" s="336"/>
      <c r="N710" s="336"/>
      <c r="O710" s="336"/>
      <c r="P710" s="336"/>
      <c r="Q710" s="336"/>
      <c r="R710" s="336"/>
    </row>
    <row r="711" spans="1:18" s="332" customFormat="1" x14ac:dyDescent="0.25">
      <c r="A711" s="343"/>
      <c r="B711" s="335"/>
      <c r="C711" s="336"/>
      <c r="D711" s="336"/>
      <c r="E711" s="335"/>
      <c r="F711" s="335"/>
      <c r="G711" s="336"/>
      <c r="H711" s="336"/>
      <c r="I711" s="336"/>
      <c r="J711" s="344"/>
      <c r="K711" s="335"/>
      <c r="L711" s="336"/>
      <c r="M711" s="336"/>
      <c r="N711" s="336"/>
      <c r="O711" s="336"/>
      <c r="P711" s="336"/>
      <c r="Q711" s="336"/>
      <c r="R711" s="336"/>
    </row>
    <row r="712" spans="1:18" s="332" customFormat="1" x14ac:dyDescent="0.25">
      <c r="A712" s="343"/>
      <c r="B712" s="335"/>
      <c r="C712" s="336"/>
      <c r="D712" s="336"/>
      <c r="E712" s="335"/>
      <c r="F712" s="335"/>
      <c r="G712" s="336"/>
      <c r="H712" s="336"/>
      <c r="I712" s="336"/>
      <c r="J712" s="344"/>
      <c r="K712" s="335"/>
      <c r="L712" s="336"/>
      <c r="M712" s="336"/>
      <c r="N712" s="336"/>
      <c r="O712" s="336"/>
      <c r="P712" s="336"/>
      <c r="Q712" s="336"/>
      <c r="R712" s="336"/>
    </row>
    <row r="713" spans="1:18" s="332" customFormat="1" x14ac:dyDescent="0.25">
      <c r="A713" s="343"/>
      <c r="B713" s="335"/>
      <c r="C713" s="336"/>
      <c r="D713" s="336"/>
      <c r="E713" s="335"/>
      <c r="F713" s="335"/>
      <c r="G713" s="336"/>
      <c r="H713" s="336"/>
      <c r="I713" s="336"/>
      <c r="J713" s="344"/>
      <c r="K713" s="335"/>
      <c r="L713" s="336"/>
      <c r="M713" s="336"/>
      <c r="N713" s="336"/>
      <c r="O713" s="336"/>
      <c r="P713" s="336"/>
      <c r="Q713" s="336"/>
      <c r="R713" s="336"/>
    </row>
    <row r="714" spans="1:18" s="332" customFormat="1" x14ac:dyDescent="0.25">
      <c r="A714" s="343"/>
      <c r="B714" s="335"/>
      <c r="C714" s="336"/>
      <c r="D714" s="336"/>
      <c r="E714" s="335"/>
      <c r="F714" s="335"/>
      <c r="G714" s="336"/>
      <c r="H714" s="336"/>
      <c r="I714" s="336"/>
      <c r="J714" s="344"/>
      <c r="K714" s="335"/>
      <c r="L714" s="336"/>
      <c r="M714" s="336"/>
      <c r="N714" s="336"/>
      <c r="O714" s="336"/>
      <c r="P714" s="336"/>
      <c r="Q714" s="336"/>
      <c r="R714" s="336"/>
    </row>
    <row r="715" spans="1:18" s="332" customFormat="1" x14ac:dyDescent="0.25">
      <c r="A715" s="343"/>
      <c r="B715" s="335"/>
      <c r="C715" s="336"/>
      <c r="D715" s="336"/>
      <c r="E715" s="335"/>
      <c r="F715" s="335"/>
      <c r="G715" s="336"/>
      <c r="H715" s="336"/>
      <c r="I715" s="336"/>
      <c r="J715" s="344"/>
      <c r="K715" s="335"/>
      <c r="L715" s="336"/>
      <c r="M715" s="336"/>
      <c r="N715" s="336"/>
      <c r="O715" s="336"/>
      <c r="P715" s="336"/>
      <c r="Q715" s="336"/>
      <c r="R715" s="336"/>
    </row>
    <row r="716" spans="1:18" s="332" customFormat="1" x14ac:dyDescent="0.25">
      <c r="A716" s="343"/>
      <c r="B716" s="335"/>
      <c r="C716" s="336"/>
      <c r="D716" s="336"/>
      <c r="E716" s="335"/>
      <c r="F716" s="335"/>
      <c r="G716" s="336"/>
      <c r="H716" s="336"/>
      <c r="I716" s="336"/>
      <c r="J716" s="344"/>
      <c r="K716" s="335"/>
      <c r="L716" s="336"/>
      <c r="M716" s="336"/>
      <c r="N716" s="336"/>
      <c r="O716" s="336"/>
      <c r="P716" s="336"/>
      <c r="Q716" s="336"/>
      <c r="R716" s="336"/>
    </row>
    <row r="717" spans="1:18" s="332" customFormat="1" x14ac:dyDescent="0.25">
      <c r="A717" s="343"/>
      <c r="B717" s="335"/>
      <c r="C717" s="336"/>
      <c r="D717" s="336"/>
      <c r="E717" s="335"/>
      <c r="F717" s="335"/>
      <c r="G717" s="336"/>
      <c r="H717" s="336"/>
      <c r="I717" s="336"/>
      <c r="J717" s="344"/>
      <c r="K717" s="335"/>
      <c r="L717" s="336"/>
      <c r="M717" s="336"/>
      <c r="N717" s="336"/>
      <c r="O717" s="336"/>
      <c r="P717" s="336"/>
      <c r="Q717" s="336"/>
      <c r="R717" s="336"/>
    </row>
    <row r="718" spans="1:18" s="332" customFormat="1" x14ac:dyDescent="0.25">
      <c r="A718" s="343"/>
      <c r="B718" s="335"/>
      <c r="C718" s="336"/>
      <c r="D718" s="336"/>
      <c r="E718" s="335"/>
      <c r="F718" s="335"/>
      <c r="G718" s="336"/>
      <c r="H718" s="336"/>
      <c r="I718" s="336"/>
      <c r="J718" s="344"/>
      <c r="K718" s="335"/>
      <c r="L718" s="336"/>
      <c r="M718" s="336"/>
      <c r="N718" s="336"/>
      <c r="O718" s="336"/>
      <c r="P718" s="336"/>
      <c r="Q718" s="336"/>
      <c r="R718" s="336"/>
    </row>
    <row r="719" spans="1:18" s="332" customFormat="1" x14ac:dyDescent="0.25">
      <c r="A719" s="343"/>
      <c r="B719" s="335"/>
      <c r="C719" s="336"/>
      <c r="D719" s="336"/>
      <c r="E719" s="335"/>
      <c r="F719" s="335"/>
      <c r="G719" s="336"/>
      <c r="H719" s="336"/>
      <c r="I719" s="336"/>
      <c r="J719" s="344"/>
      <c r="K719" s="335"/>
      <c r="L719" s="336"/>
      <c r="M719" s="336"/>
      <c r="N719" s="336"/>
      <c r="O719" s="336"/>
      <c r="P719" s="336"/>
      <c r="Q719" s="336"/>
      <c r="R719" s="336"/>
    </row>
    <row r="720" spans="1:18" s="332" customFormat="1" x14ac:dyDescent="0.25">
      <c r="A720" s="343"/>
      <c r="B720" s="335"/>
      <c r="C720" s="336"/>
      <c r="D720" s="336"/>
      <c r="E720" s="335"/>
      <c r="F720" s="335"/>
      <c r="G720" s="336"/>
      <c r="H720" s="336"/>
      <c r="I720" s="336"/>
      <c r="J720" s="344"/>
      <c r="K720" s="335"/>
      <c r="L720" s="336"/>
      <c r="M720" s="336"/>
      <c r="N720" s="336"/>
      <c r="O720" s="336"/>
      <c r="P720" s="336"/>
      <c r="Q720" s="336"/>
      <c r="R720" s="336"/>
    </row>
    <row r="721" spans="1:18" s="332" customFormat="1" x14ac:dyDescent="0.25">
      <c r="A721" s="343"/>
      <c r="B721" s="335"/>
      <c r="C721" s="336"/>
      <c r="D721" s="336"/>
      <c r="E721" s="335"/>
      <c r="F721" s="335"/>
      <c r="G721" s="336"/>
      <c r="H721" s="336"/>
      <c r="I721" s="336"/>
      <c r="J721" s="344"/>
      <c r="K721" s="335"/>
      <c r="L721" s="336"/>
      <c r="M721" s="336"/>
      <c r="N721" s="336"/>
      <c r="O721" s="336"/>
      <c r="P721" s="336"/>
      <c r="Q721" s="336"/>
      <c r="R721" s="336"/>
    </row>
    <row r="722" spans="1:18" s="332" customFormat="1" x14ac:dyDescent="0.25">
      <c r="A722" s="343"/>
      <c r="B722" s="335"/>
      <c r="C722" s="336"/>
      <c r="D722" s="336"/>
      <c r="E722" s="335"/>
      <c r="F722" s="335"/>
      <c r="G722" s="336"/>
      <c r="H722" s="336"/>
      <c r="I722" s="336"/>
      <c r="J722" s="344"/>
      <c r="K722" s="335"/>
      <c r="L722" s="336"/>
      <c r="M722" s="336"/>
      <c r="N722" s="336"/>
      <c r="O722" s="336"/>
      <c r="P722" s="336"/>
      <c r="Q722" s="336"/>
      <c r="R722" s="336"/>
    </row>
    <row r="723" spans="1:18" s="332" customFormat="1" x14ac:dyDescent="0.25">
      <c r="A723" s="343"/>
      <c r="B723" s="335"/>
      <c r="C723" s="336"/>
      <c r="D723" s="336"/>
      <c r="E723" s="335"/>
      <c r="F723" s="335"/>
      <c r="G723" s="336"/>
      <c r="H723" s="336"/>
      <c r="I723" s="336"/>
      <c r="J723" s="344"/>
      <c r="K723" s="335"/>
      <c r="L723" s="336"/>
      <c r="M723" s="336"/>
      <c r="N723" s="336"/>
      <c r="O723" s="336"/>
      <c r="P723" s="336"/>
      <c r="Q723" s="336"/>
      <c r="R723" s="336"/>
    </row>
    <row r="724" spans="1:18" s="332" customFormat="1" x14ac:dyDescent="0.25">
      <c r="A724" s="343"/>
      <c r="B724" s="335"/>
      <c r="C724" s="336"/>
      <c r="D724" s="336"/>
      <c r="E724" s="335"/>
      <c r="F724" s="335"/>
      <c r="G724" s="336"/>
      <c r="H724" s="336"/>
      <c r="I724" s="336"/>
      <c r="J724" s="344"/>
      <c r="K724" s="335"/>
      <c r="L724" s="336"/>
      <c r="M724" s="336"/>
      <c r="N724" s="336"/>
      <c r="O724" s="336"/>
      <c r="P724" s="336"/>
      <c r="Q724" s="336"/>
      <c r="R724" s="336"/>
    </row>
    <row r="725" spans="1:18" s="332" customFormat="1" x14ac:dyDescent="0.25">
      <c r="A725" s="343"/>
      <c r="B725" s="335"/>
      <c r="C725" s="336"/>
      <c r="D725" s="336"/>
      <c r="E725" s="335"/>
      <c r="F725" s="335"/>
      <c r="G725" s="336"/>
      <c r="H725" s="336"/>
      <c r="I725" s="336"/>
      <c r="J725" s="344"/>
      <c r="K725" s="335"/>
      <c r="L725" s="336"/>
      <c r="M725" s="336"/>
      <c r="N725" s="336"/>
      <c r="O725" s="336"/>
      <c r="P725" s="336"/>
      <c r="Q725" s="336"/>
      <c r="R725" s="336"/>
    </row>
    <row r="726" spans="1:18" s="332" customFormat="1" x14ac:dyDescent="0.25">
      <c r="A726" s="343"/>
      <c r="B726" s="335"/>
      <c r="C726" s="336"/>
      <c r="D726" s="336"/>
      <c r="E726" s="335"/>
      <c r="F726" s="335"/>
      <c r="G726" s="336"/>
      <c r="H726" s="336"/>
      <c r="I726" s="336"/>
      <c r="J726" s="344"/>
      <c r="K726" s="335"/>
      <c r="L726" s="336"/>
      <c r="M726" s="336"/>
      <c r="N726" s="336"/>
      <c r="O726" s="336"/>
      <c r="P726" s="336"/>
      <c r="Q726" s="336"/>
      <c r="R726" s="336"/>
    </row>
    <row r="727" spans="1:18" s="332" customFormat="1" x14ac:dyDescent="0.25">
      <c r="A727" s="343"/>
      <c r="B727" s="335"/>
      <c r="C727" s="336"/>
      <c r="D727" s="336"/>
      <c r="E727" s="335"/>
      <c r="F727" s="335"/>
      <c r="G727" s="336"/>
      <c r="H727" s="336"/>
      <c r="I727" s="336"/>
      <c r="J727" s="344"/>
      <c r="K727" s="335"/>
      <c r="L727" s="336"/>
      <c r="M727" s="336"/>
      <c r="N727" s="336"/>
      <c r="O727" s="336"/>
      <c r="P727" s="336"/>
      <c r="Q727" s="336"/>
      <c r="R727" s="336"/>
    </row>
    <row r="728" spans="1:18" s="332" customFormat="1" x14ac:dyDescent="0.25">
      <c r="A728" s="343"/>
      <c r="B728" s="335"/>
      <c r="C728" s="336"/>
      <c r="D728" s="336"/>
      <c r="E728" s="335"/>
      <c r="F728" s="335"/>
      <c r="G728" s="336"/>
      <c r="H728" s="336"/>
      <c r="I728" s="336"/>
      <c r="J728" s="344"/>
      <c r="K728" s="335"/>
      <c r="L728" s="336"/>
      <c r="M728" s="336"/>
      <c r="N728" s="336"/>
      <c r="O728" s="336"/>
      <c r="P728" s="336"/>
      <c r="Q728" s="336"/>
      <c r="R728" s="336"/>
    </row>
    <row r="729" spans="1:18" s="332" customFormat="1" x14ac:dyDescent="0.25">
      <c r="A729" s="343"/>
      <c r="B729" s="335"/>
      <c r="C729" s="336"/>
      <c r="D729" s="336"/>
      <c r="E729" s="335"/>
      <c r="F729" s="335"/>
      <c r="G729" s="336"/>
      <c r="H729" s="336"/>
      <c r="I729" s="336"/>
      <c r="J729" s="344"/>
      <c r="K729" s="335"/>
      <c r="L729" s="336"/>
      <c r="M729" s="336"/>
      <c r="N729" s="336"/>
      <c r="O729" s="336"/>
      <c r="P729" s="336"/>
      <c r="Q729" s="336"/>
      <c r="R729" s="336"/>
    </row>
    <row r="730" spans="1:18" s="332" customFormat="1" x14ac:dyDescent="0.25">
      <c r="A730" s="343"/>
      <c r="B730" s="335"/>
      <c r="C730" s="336"/>
      <c r="D730" s="336"/>
      <c r="E730" s="335"/>
      <c r="F730" s="335"/>
      <c r="G730" s="336"/>
      <c r="H730" s="336"/>
      <c r="I730" s="336"/>
      <c r="J730" s="344"/>
      <c r="K730" s="335"/>
      <c r="L730" s="336"/>
      <c r="M730" s="336"/>
      <c r="N730" s="336"/>
      <c r="O730" s="336"/>
      <c r="P730" s="336"/>
      <c r="Q730" s="336"/>
      <c r="R730" s="336"/>
    </row>
    <row r="731" spans="1:18" s="332" customFormat="1" x14ac:dyDescent="0.25">
      <c r="A731" s="343"/>
      <c r="B731" s="335"/>
      <c r="C731" s="336"/>
      <c r="D731" s="336"/>
      <c r="E731" s="335"/>
      <c r="F731" s="335"/>
      <c r="G731" s="336"/>
      <c r="H731" s="336"/>
      <c r="I731" s="336"/>
      <c r="J731" s="344"/>
      <c r="K731" s="335"/>
      <c r="L731" s="336"/>
      <c r="M731" s="336"/>
      <c r="N731" s="336"/>
      <c r="O731" s="336"/>
      <c r="P731" s="336"/>
      <c r="Q731" s="336"/>
      <c r="R731" s="336"/>
    </row>
    <row r="732" spans="1:18" s="332" customFormat="1" x14ac:dyDescent="0.25">
      <c r="A732" s="343"/>
      <c r="B732" s="335"/>
      <c r="C732" s="336"/>
      <c r="D732" s="336"/>
      <c r="E732" s="335"/>
      <c r="F732" s="335"/>
      <c r="G732" s="336"/>
      <c r="H732" s="336"/>
      <c r="I732" s="336"/>
      <c r="J732" s="344"/>
      <c r="K732" s="335"/>
      <c r="L732" s="336"/>
      <c r="M732" s="336"/>
      <c r="N732" s="336"/>
      <c r="O732" s="336"/>
      <c r="P732" s="336"/>
      <c r="Q732" s="336"/>
      <c r="R732" s="336"/>
    </row>
    <row r="733" spans="1:18" s="332" customFormat="1" x14ac:dyDescent="0.25">
      <c r="A733" s="343"/>
      <c r="B733" s="335"/>
      <c r="C733" s="336"/>
      <c r="D733" s="336"/>
      <c r="E733" s="335"/>
      <c r="F733" s="335"/>
      <c r="G733" s="336"/>
      <c r="H733" s="336"/>
      <c r="I733" s="336"/>
      <c r="J733" s="344"/>
      <c r="K733" s="335"/>
      <c r="L733" s="336"/>
      <c r="M733" s="336"/>
      <c r="N733" s="336"/>
      <c r="O733" s="336"/>
      <c r="P733" s="336"/>
      <c r="Q733" s="336"/>
      <c r="R733" s="336"/>
    </row>
    <row r="734" spans="1:18" s="332" customFormat="1" x14ac:dyDescent="0.25">
      <c r="A734" s="343"/>
      <c r="B734" s="335"/>
      <c r="C734" s="336"/>
      <c r="D734" s="336"/>
      <c r="E734" s="335"/>
      <c r="F734" s="335"/>
      <c r="G734" s="336"/>
      <c r="H734" s="336"/>
      <c r="I734" s="336"/>
      <c r="J734" s="344"/>
      <c r="K734" s="335"/>
      <c r="L734" s="336"/>
      <c r="M734" s="336"/>
      <c r="N734" s="336"/>
      <c r="O734" s="336"/>
      <c r="P734" s="336"/>
      <c r="Q734" s="336"/>
      <c r="R734" s="336"/>
    </row>
    <row r="735" spans="1:18" s="332" customFormat="1" x14ac:dyDescent="0.25">
      <c r="A735" s="343"/>
      <c r="B735" s="335"/>
      <c r="C735" s="336"/>
      <c r="D735" s="336"/>
      <c r="E735" s="335"/>
      <c r="F735" s="335"/>
      <c r="G735" s="336"/>
      <c r="H735" s="336"/>
      <c r="I735" s="336"/>
      <c r="J735" s="344"/>
      <c r="K735" s="335"/>
      <c r="L735" s="336"/>
      <c r="M735" s="336"/>
      <c r="N735" s="336"/>
      <c r="O735" s="336"/>
      <c r="P735" s="336"/>
      <c r="Q735" s="336"/>
      <c r="R735" s="336"/>
    </row>
    <row r="736" spans="1:18" s="332" customFormat="1" x14ac:dyDescent="0.25">
      <c r="A736" s="343"/>
      <c r="B736" s="335"/>
      <c r="C736" s="336"/>
      <c r="D736" s="336"/>
      <c r="E736" s="335"/>
      <c r="F736" s="335"/>
      <c r="G736" s="336"/>
      <c r="H736" s="336"/>
      <c r="I736" s="336"/>
      <c r="J736" s="344"/>
      <c r="K736" s="335"/>
      <c r="L736" s="336"/>
      <c r="M736" s="336"/>
      <c r="N736" s="336"/>
      <c r="O736" s="336"/>
      <c r="P736" s="336"/>
      <c r="Q736" s="336"/>
      <c r="R736" s="336"/>
    </row>
    <row r="737" spans="1:18" s="332" customFormat="1" x14ac:dyDescent="0.25">
      <c r="A737" s="343"/>
      <c r="B737" s="335"/>
      <c r="C737" s="336"/>
      <c r="D737" s="336"/>
      <c r="E737" s="335"/>
      <c r="F737" s="335"/>
      <c r="G737" s="336"/>
      <c r="H737" s="336"/>
      <c r="I737" s="336"/>
      <c r="J737" s="344"/>
      <c r="K737" s="335"/>
      <c r="L737" s="336"/>
      <c r="M737" s="336"/>
      <c r="N737" s="336"/>
      <c r="O737" s="336"/>
      <c r="P737" s="336"/>
      <c r="Q737" s="336"/>
      <c r="R737" s="336"/>
    </row>
    <row r="738" spans="1:18" s="332" customFormat="1" x14ac:dyDescent="0.25">
      <c r="A738" s="343"/>
      <c r="B738" s="335"/>
      <c r="C738" s="336"/>
      <c r="D738" s="336"/>
      <c r="E738" s="335"/>
      <c r="F738" s="335"/>
      <c r="G738" s="336"/>
      <c r="H738" s="336"/>
      <c r="I738" s="336"/>
      <c r="J738" s="344"/>
      <c r="K738" s="335"/>
      <c r="L738" s="336"/>
      <c r="M738" s="336"/>
      <c r="N738" s="336"/>
      <c r="O738" s="336"/>
      <c r="P738" s="336"/>
      <c r="Q738" s="336"/>
      <c r="R738" s="336"/>
    </row>
    <row r="739" spans="1:18" s="332" customFormat="1" x14ac:dyDescent="0.25">
      <c r="A739" s="343"/>
      <c r="B739" s="335"/>
      <c r="C739" s="336"/>
      <c r="D739" s="336"/>
      <c r="E739" s="335"/>
      <c r="F739" s="335"/>
      <c r="G739" s="336"/>
      <c r="H739" s="336"/>
      <c r="I739" s="336"/>
      <c r="J739" s="344"/>
      <c r="K739" s="335"/>
      <c r="L739" s="336"/>
      <c r="M739" s="336"/>
      <c r="N739" s="336"/>
      <c r="O739" s="336"/>
      <c r="P739" s="336"/>
      <c r="Q739" s="336"/>
      <c r="R739" s="336"/>
    </row>
    <row r="740" spans="1:18" s="332" customFormat="1" x14ac:dyDescent="0.25">
      <c r="A740" s="343"/>
      <c r="B740" s="335"/>
      <c r="C740" s="336"/>
      <c r="D740" s="336"/>
      <c r="E740" s="335"/>
      <c r="F740" s="335"/>
      <c r="G740" s="336"/>
      <c r="H740" s="336"/>
      <c r="I740" s="336"/>
      <c r="J740" s="344"/>
      <c r="K740" s="335"/>
      <c r="L740" s="336"/>
      <c r="M740" s="336"/>
      <c r="N740" s="336"/>
      <c r="O740" s="336"/>
      <c r="P740" s="336"/>
      <c r="Q740" s="336"/>
      <c r="R740" s="336"/>
    </row>
    <row r="741" spans="1:18" s="332" customFormat="1" x14ac:dyDescent="0.25">
      <c r="A741" s="343"/>
      <c r="B741" s="335"/>
      <c r="C741" s="336"/>
      <c r="D741" s="336"/>
      <c r="E741" s="335"/>
      <c r="F741" s="335"/>
      <c r="G741" s="336"/>
      <c r="H741" s="336"/>
      <c r="I741" s="336"/>
      <c r="J741" s="344"/>
      <c r="K741" s="335"/>
      <c r="L741" s="336"/>
      <c r="M741" s="336"/>
      <c r="N741" s="336"/>
      <c r="O741" s="336"/>
      <c r="P741" s="336"/>
      <c r="Q741" s="336"/>
      <c r="R741" s="336"/>
    </row>
    <row r="742" spans="1:18" s="332" customFormat="1" x14ac:dyDescent="0.25">
      <c r="A742" s="343"/>
      <c r="B742" s="335"/>
      <c r="C742" s="336"/>
      <c r="D742" s="336"/>
      <c r="E742" s="335"/>
      <c r="F742" s="335"/>
      <c r="G742" s="336"/>
      <c r="H742" s="336"/>
      <c r="I742" s="336"/>
      <c r="J742" s="344"/>
      <c r="K742" s="335"/>
      <c r="L742" s="336"/>
      <c r="M742" s="336"/>
      <c r="N742" s="336"/>
      <c r="O742" s="336"/>
      <c r="P742" s="336"/>
      <c r="Q742" s="336"/>
      <c r="R742" s="336"/>
    </row>
    <row r="743" spans="1:18" s="332" customFormat="1" x14ac:dyDescent="0.25">
      <c r="A743" s="343"/>
      <c r="B743" s="335"/>
      <c r="C743" s="336"/>
      <c r="D743" s="336"/>
      <c r="E743" s="335"/>
      <c r="F743" s="335"/>
      <c r="G743" s="336"/>
      <c r="H743" s="336"/>
      <c r="I743" s="336"/>
      <c r="J743" s="344"/>
      <c r="K743" s="335"/>
      <c r="L743" s="336"/>
      <c r="M743" s="336"/>
      <c r="N743" s="336"/>
      <c r="O743" s="336"/>
      <c r="P743" s="336"/>
      <c r="Q743" s="336"/>
      <c r="R743" s="336"/>
    </row>
    <row r="744" spans="1:18" s="332" customFormat="1" x14ac:dyDescent="0.25">
      <c r="A744" s="343"/>
      <c r="B744" s="335"/>
      <c r="C744" s="336"/>
      <c r="D744" s="336"/>
      <c r="E744" s="335"/>
      <c r="F744" s="335"/>
      <c r="G744" s="336"/>
      <c r="H744" s="336"/>
      <c r="I744" s="336"/>
      <c r="J744" s="344"/>
      <c r="K744" s="335"/>
      <c r="L744" s="336"/>
      <c r="M744" s="336"/>
      <c r="N744" s="336"/>
      <c r="O744" s="336"/>
      <c r="P744" s="336"/>
      <c r="Q744" s="336"/>
      <c r="R744" s="336"/>
    </row>
    <row r="745" spans="1:18" s="332" customFormat="1" x14ac:dyDescent="0.25">
      <c r="A745" s="343"/>
      <c r="B745" s="335"/>
      <c r="C745" s="336"/>
      <c r="D745" s="336"/>
      <c r="E745" s="335"/>
      <c r="F745" s="335"/>
      <c r="G745" s="336"/>
      <c r="H745" s="336"/>
      <c r="I745" s="336"/>
      <c r="J745" s="344"/>
      <c r="K745" s="335"/>
      <c r="L745" s="336"/>
      <c r="M745" s="336"/>
      <c r="N745" s="336"/>
      <c r="O745" s="336"/>
      <c r="P745" s="336"/>
      <c r="Q745" s="336"/>
      <c r="R745" s="336"/>
    </row>
    <row r="746" spans="1:18" s="332" customFormat="1" x14ac:dyDescent="0.25">
      <c r="A746" s="343"/>
      <c r="B746" s="335"/>
      <c r="C746" s="336"/>
      <c r="D746" s="336"/>
      <c r="E746" s="335"/>
      <c r="F746" s="335"/>
      <c r="G746" s="336"/>
      <c r="H746" s="336"/>
      <c r="I746" s="336"/>
      <c r="J746" s="344"/>
      <c r="K746" s="335"/>
      <c r="L746" s="336"/>
      <c r="M746" s="336"/>
      <c r="N746" s="336"/>
      <c r="O746" s="336"/>
      <c r="P746" s="336"/>
      <c r="Q746" s="336"/>
      <c r="R746" s="336"/>
    </row>
    <row r="747" spans="1:18" s="332" customFormat="1" x14ac:dyDescent="0.25">
      <c r="A747" s="343"/>
      <c r="B747" s="335"/>
      <c r="C747" s="336"/>
      <c r="D747" s="336"/>
      <c r="E747" s="335"/>
      <c r="F747" s="335"/>
      <c r="G747" s="336"/>
      <c r="H747" s="336"/>
      <c r="I747" s="336"/>
      <c r="J747" s="344"/>
      <c r="K747" s="335"/>
      <c r="L747" s="336"/>
      <c r="M747" s="336"/>
      <c r="N747" s="336"/>
      <c r="O747" s="336"/>
      <c r="P747" s="336"/>
      <c r="Q747" s="336"/>
      <c r="R747" s="336"/>
    </row>
    <row r="748" spans="1:18" s="332" customFormat="1" x14ac:dyDescent="0.25">
      <c r="A748" s="343"/>
      <c r="B748" s="335"/>
      <c r="C748" s="336"/>
      <c r="D748" s="336"/>
      <c r="E748" s="335"/>
      <c r="F748" s="335"/>
      <c r="G748" s="336"/>
      <c r="H748" s="336"/>
      <c r="I748" s="336"/>
      <c r="J748" s="344"/>
      <c r="K748" s="335"/>
      <c r="L748" s="336"/>
      <c r="M748" s="336"/>
      <c r="N748" s="336"/>
      <c r="O748" s="336"/>
      <c r="P748" s="336"/>
      <c r="Q748" s="336"/>
      <c r="R748" s="336"/>
    </row>
    <row r="749" spans="1:18" s="332" customFormat="1" x14ac:dyDescent="0.25">
      <c r="A749" s="343"/>
      <c r="B749" s="335"/>
      <c r="C749" s="336"/>
      <c r="D749" s="336"/>
      <c r="E749" s="335"/>
      <c r="F749" s="335"/>
      <c r="G749" s="336"/>
      <c r="H749" s="336"/>
      <c r="I749" s="336"/>
      <c r="J749" s="344"/>
      <c r="K749" s="335"/>
      <c r="L749" s="336"/>
      <c r="M749" s="336"/>
      <c r="N749" s="336"/>
      <c r="O749" s="336"/>
      <c r="P749" s="336"/>
      <c r="Q749" s="336"/>
      <c r="R749" s="336"/>
    </row>
    <row r="750" spans="1:18" s="332" customFormat="1" x14ac:dyDescent="0.25">
      <c r="A750" s="343"/>
      <c r="B750" s="335"/>
      <c r="C750" s="336"/>
      <c r="D750" s="336"/>
      <c r="E750" s="335"/>
      <c r="F750" s="335"/>
      <c r="G750" s="336"/>
      <c r="H750" s="336"/>
      <c r="I750" s="336"/>
      <c r="J750" s="344"/>
      <c r="K750" s="335"/>
      <c r="L750" s="336"/>
      <c r="M750" s="336"/>
      <c r="N750" s="336"/>
      <c r="O750" s="336"/>
      <c r="P750" s="336"/>
      <c r="Q750" s="336"/>
      <c r="R750" s="336"/>
    </row>
    <row r="751" spans="1:18" s="332" customFormat="1" x14ac:dyDescent="0.25">
      <c r="A751" s="343"/>
      <c r="B751" s="335"/>
      <c r="C751" s="336"/>
      <c r="D751" s="336"/>
      <c r="E751" s="335"/>
      <c r="F751" s="335"/>
      <c r="G751" s="336"/>
      <c r="H751" s="336"/>
      <c r="I751" s="336"/>
      <c r="J751" s="344"/>
      <c r="K751" s="335"/>
      <c r="L751" s="336"/>
      <c r="M751" s="336"/>
      <c r="N751" s="336"/>
      <c r="O751" s="336"/>
      <c r="P751" s="336"/>
      <c r="Q751" s="336"/>
      <c r="R751" s="336"/>
    </row>
    <row r="752" spans="1:18" s="332" customFormat="1" x14ac:dyDescent="0.25">
      <c r="A752" s="343"/>
      <c r="B752" s="335"/>
      <c r="C752" s="336"/>
      <c r="D752" s="336"/>
      <c r="E752" s="335"/>
      <c r="F752" s="335"/>
      <c r="G752" s="336"/>
      <c r="H752" s="336"/>
      <c r="I752" s="336"/>
      <c r="J752" s="344"/>
      <c r="K752" s="335"/>
      <c r="L752" s="336"/>
      <c r="M752" s="336"/>
      <c r="N752" s="336"/>
      <c r="O752" s="336"/>
      <c r="P752" s="336"/>
      <c r="Q752" s="336"/>
      <c r="R752" s="336"/>
    </row>
    <row r="753" spans="1:18" s="332" customFormat="1" x14ac:dyDescent="0.25">
      <c r="A753" s="343"/>
      <c r="B753" s="335"/>
      <c r="C753" s="336"/>
      <c r="D753" s="336"/>
      <c r="E753" s="335"/>
      <c r="F753" s="335"/>
      <c r="G753" s="336"/>
      <c r="H753" s="336"/>
      <c r="I753" s="336"/>
      <c r="J753" s="344"/>
      <c r="K753" s="335"/>
      <c r="L753" s="336"/>
      <c r="M753" s="336"/>
      <c r="N753" s="336"/>
      <c r="O753" s="336"/>
      <c r="P753" s="336"/>
      <c r="Q753" s="336"/>
      <c r="R753" s="336"/>
    </row>
    <row r="754" spans="1:18" s="332" customFormat="1" x14ac:dyDescent="0.25">
      <c r="A754" s="343"/>
      <c r="B754" s="335"/>
      <c r="C754" s="336"/>
      <c r="D754" s="336"/>
      <c r="E754" s="335"/>
      <c r="F754" s="335"/>
      <c r="G754" s="336"/>
      <c r="H754" s="336"/>
      <c r="I754" s="336"/>
      <c r="J754" s="344"/>
      <c r="K754" s="335"/>
      <c r="L754" s="336"/>
      <c r="M754" s="336"/>
      <c r="N754" s="336"/>
      <c r="O754" s="336"/>
      <c r="P754" s="336"/>
      <c r="Q754" s="336"/>
      <c r="R754" s="336"/>
    </row>
    <row r="755" spans="1:18" s="332" customFormat="1" x14ac:dyDescent="0.25">
      <c r="A755" s="343"/>
      <c r="B755" s="335"/>
      <c r="C755" s="336"/>
      <c r="D755" s="336"/>
      <c r="E755" s="335"/>
      <c r="F755" s="335"/>
      <c r="G755" s="336"/>
      <c r="H755" s="336"/>
      <c r="I755" s="336"/>
      <c r="J755" s="344"/>
      <c r="K755" s="335"/>
      <c r="L755" s="336"/>
      <c r="M755" s="336"/>
      <c r="N755" s="336"/>
      <c r="O755" s="336"/>
      <c r="P755" s="336"/>
      <c r="Q755" s="336"/>
      <c r="R755" s="336"/>
    </row>
    <row r="756" spans="1:18" s="332" customFormat="1" x14ac:dyDescent="0.25">
      <c r="A756" s="343"/>
      <c r="B756" s="335"/>
      <c r="C756" s="336"/>
      <c r="D756" s="336"/>
      <c r="E756" s="335"/>
      <c r="F756" s="335"/>
      <c r="G756" s="336"/>
      <c r="H756" s="336"/>
      <c r="I756" s="336"/>
      <c r="J756" s="344"/>
      <c r="K756" s="335"/>
      <c r="L756" s="336"/>
      <c r="M756" s="336"/>
      <c r="N756" s="336"/>
      <c r="O756" s="336"/>
      <c r="P756" s="336"/>
      <c r="Q756" s="336"/>
      <c r="R756" s="336"/>
    </row>
    <row r="757" spans="1:18" s="332" customFormat="1" x14ac:dyDescent="0.25">
      <c r="A757" s="343"/>
      <c r="B757" s="335"/>
      <c r="C757" s="336"/>
      <c r="D757" s="336"/>
      <c r="E757" s="335"/>
      <c r="F757" s="335"/>
      <c r="G757" s="336"/>
      <c r="H757" s="336"/>
      <c r="I757" s="336"/>
      <c r="J757" s="344"/>
      <c r="K757" s="335"/>
      <c r="L757" s="336"/>
      <c r="M757" s="336"/>
      <c r="N757" s="336"/>
      <c r="O757" s="336"/>
      <c r="P757" s="336"/>
      <c r="Q757" s="336"/>
      <c r="R757" s="336"/>
    </row>
    <row r="758" spans="1:18" s="332" customFormat="1" x14ac:dyDescent="0.25">
      <c r="A758" s="343"/>
      <c r="B758" s="335"/>
      <c r="C758" s="336"/>
      <c r="D758" s="336"/>
      <c r="E758" s="335"/>
      <c r="F758" s="335"/>
      <c r="G758" s="336"/>
      <c r="H758" s="336"/>
      <c r="I758" s="336"/>
      <c r="J758" s="344"/>
      <c r="K758" s="335"/>
      <c r="L758" s="336"/>
      <c r="M758" s="336"/>
      <c r="N758" s="336"/>
      <c r="O758" s="336"/>
      <c r="P758" s="336"/>
      <c r="Q758" s="336"/>
      <c r="R758" s="336"/>
    </row>
    <row r="759" spans="1:18" s="332" customFormat="1" x14ac:dyDescent="0.25">
      <c r="A759" s="343"/>
      <c r="B759" s="335"/>
      <c r="C759" s="336"/>
      <c r="D759" s="336"/>
      <c r="E759" s="335"/>
      <c r="F759" s="335"/>
      <c r="G759" s="336"/>
      <c r="H759" s="336"/>
      <c r="I759" s="336"/>
      <c r="J759" s="344"/>
      <c r="K759" s="335"/>
      <c r="L759" s="336"/>
      <c r="M759" s="336"/>
      <c r="N759" s="336"/>
      <c r="O759" s="336"/>
      <c r="P759" s="336"/>
      <c r="Q759" s="336"/>
      <c r="R759" s="336"/>
    </row>
    <row r="760" spans="1:18" s="332" customFormat="1" x14ac:dyDescent="0.25">
      <c r="A760" s="343"/>
      <c r="B760" s="335"/>
      <c r="C760" s="336"/>
      <c r="D760" s="336"/>
      <c r="E760" s="335"/>
      <c r="F760" s="335"/>
      <c r="G760" s="336"/>
      <c r="H760" s="336"/>
      <c r="I760" s="336"/>
      <c r="J760" s="344"/>
      <c r="K760" s="335"/>
      <c r="L760" s="336"/>
      <c r="M760" s="336"/>
      <c r="N760" s="336"/>
      <c r="O760" s="336"/>
      <c r="P760" s="336"/>
      <c r="Q760" s="336"/>
      <c r="R760" s="336"/>
    </row>
    <row r="761" spans="1:18" s="332" customFormat="1" x14ac:dyDescent="0.25">
      <c r="A761" s="343"/>
      <c r="B761" s="335"/>
      <c r="C761" s="336"/>
      <c r="D761" s="336"/>
      <c r="E761" s="335"/>
      <c r="F761" s="335"/>
      <c r="G761" s="336"/>
      <c r="H761" s="336"/>
      <c r="I761" s="336"/>
      <c r="J761" s="344"/>
      <c r="K761" s="335"/>
      <c r="L761" s="336"/>
      <c r="M761" s="336"/>
      <c r="N761" s="336"/>
      <c r="O761" s="336"/>
      <c r="P761" s="336"/>
      <c r="Q761" s="336"/>
      <c r="R761" s="336"/>
    </row>
    <row r="762" spans="1:18" s="332" customFormat="1" x14ac:dyDescent="0.25">
      <c r="A762" s="343"/>
      <c r="B762" s="335"/>
      <c r="C762" s="336"/>
      <c r="D762" s="336"/>
      <c r="E762" s="335"/>
      <c r="F762" s="335"/>
      <c r="G762" s="336"/>
      <c r="H762" s="336"/>
      <c r="I762" s="336"/>
      <c r="J762" s="344"/>
      <c r="K762" s="335"/>
      <c r="L762" s="336"/>
      <c r="M762" s="336"/>
      <c r="N762" s="336"/>
      <c r="O762" s="336"/>
      <c r="P762" s="336"/>
      <c r="Q762" s="336"/>
      <c r="R762" s="336"/>
    </row>
    <row r="763" spans="1:18" s="332" customFormat="1" x14ac:dyDescent="0.25">
      <c r="A763" s="343"/>
      <c r="B763" s="335"/>
      <c r="C763" s="336"/>
      <c r="D763" s="336"/>
      <c r="E763" s="335"/>
      <c r="F763" s="335"/>
      <c r="G763" s="336"/>
      <c r="H763" s="336"/>
      <c r="I763" s="336"/>
      <c r="J763" s="344"/>
      <c r="K763" s="335"/>
      <c r="L763" s="336"/>
      <c r="M763" s="336"/>
      <c r="N763" s="336"/>
      <c r="O763" s="336"/>
      <c r="P763" s="336"/>
      <c r="Q763" s="336"/>
      <c r="R763" s="336"/>
    </row>
    <row r="764" spans="1:18" s="332" customFormat="1" x14ac:dyDescent="0.25">
      <c r="A764" s="343"/>
      <c r="B764" s="335"/>
      <c r="C764" s="336"/>
      <c r="D764" s="336"/>
      <c r="E764" s="335"/>
      <c r="F764" s="335"/>
      <c r="G764" s="336"/>
      <c r="H764" s="336"/>
      <c r="I764" s="336"/>
      <c r="J764" s="344"/>
      <c r="K764" s="335"/>
      <c r="L764" s="336"/>
      <c r="M764" s="336"/>
      <c r="N764" s="336"/>
      <c r="O764" s="336"/>
      <c r="P764" s="336"/>
      <c r="Q764" s="336"/>
      <c r="R764" s="336"/>
    </row>
    <row r="765" spans="1:18" s="332" customFormat="1" x14ac:dyDescent="0.25">
      <c r="A765" s="343"/>
      <c r="B765" s="335"/>
      <c r="C765" s="336"/>
      <c r="D765" s="336"/>
      <c r="E765" s="335"/>
      <c r="F765" s="335"/>
      <c r="G765" s="336"/>
      <c r="H765" s="336"/>
      <c r="I765" s="336"/>
      <c r="J765" s="344"/>
      <c r="K765" s="335"/>
      <c r="L765" s="336"/>
      <c r="M765" s="336"/>
      <c r="N765" s="336"/>
      <c r="O765" s="336"/>
      <c r="P765" s="336"/>
      <c r="Q765" s="336"/>
      <c r="R765" s="336"/>
    </row>
    <row r="766" spans="1:18" s="332" customFormat="1" x14ac:dyDescent="0.25">
      <c r="A766" s="343"/>
      <c r="B766" s="335"/>
      <c r="C766" s="336"/>
      <c r="D766" s="336"/>
      <c r="E766" s="335"/>
      <c r="F766" s="335"/>
      <c r="G766" s="336"/>
      <c r="H766" s="336"/>
      <c r="I766" s="336"/>
      <c r="J766" s="344"/>
      <c r="K766" s="335"/>
      <c r="L766" s="336"/>
      <c r="M766" s="336"/>
      <c r="N766" s="336"/>
      <c r="O766" s="336"/>
      <c r="P766" s="336"/>
      <c r="Q766" s="336"/>
      <c r="R766" s="336"/>
    </row>
    <row r="767" spans="1:18" s="332" customFormat="1" x14ac:dyDescent="0.25">
      <c r="A767" s="343"/>
      <c r="B767" s="335"/>
      <c r="C767" s="336"/>
      <c r="D767" s="336"/>
      <c r="E767" s="335"/>
      <c r="F767" s="335"/>
      <c r="G767" s="336"/>
      <c r="H767" s="336"/>
      <c r="I767" s="336"/>
      <c r="J767" s="344"/>
      <c r="K767" s="335"/>
      <c r="L767" s="336"/>
      <c r="M767" s="336"/>
      <c r="N767" s="336"/>
      <c r="O767" s="336"/>
      <c r="P767" s="336"/>
      <c r="Q767" s="336"/>
      <c r="R767" s="336"/>
    </row>
    <row r="768" spans="1:18" s="332" customFormat="1" x14ac:dyDescent="0.25">
      <c r="A768" s="343"/>
      <c r="B768" s="335"/>
      <c r="C768" s="336"/>
      <c r="D768" s="336"/>
      <c r="E768" s="335"/>
      <c r="F768" s="335"/>
      <c r="G768" s="336"/>
      <c r="H768" s="336"/>
      <c r="I768" s="336"/>
      <c r="J768" s="344"/>
      <c r="K768" s="335"/>
      <c r="L768" s="336"/>
      <c r="M768" s="336"/>
      <c r="N768" s="336"/>
      <c r="O768" s="336"/>
      <c r="P768" s="336"/>
      <c r="Q768" s="336"/>
      <c r="R768" s="336"/>
    </row>
    <row r="769" spans="1:18" s="332" customFormat="1" x14ac:dyDescent="0.25">
      <c r="A769" s="343"/>
      <c r="B769" s="335"/>
      <c r="C769" s="336"/>
      <c r="D769" s="336"/>
      <c r="E769" s="335"/>
      <c r="F769" s="335"/>
      <c r="G769" s="336"/>
      <c r="H769" s="336"/>
      <c r="I769" s="336"/>
      <c r="J769" s="344"/>
      <c r="K769" s="335"/>
      <c r="L769" s="336"/>
      <c r="M769" s="336"/>
      <c r="N769" s="336"/>
      <c r="O769" s="336"/>
      <c r="P769" s="336"/>
      <c r="Q769" s="336"/>
      <c r="R769" s="336"/>
    </row>
    <row r="770" spans="1:18" s="332" customFormat="1" x14ac:dyDescent="0.25">
      <c r="A770" s="343"/>
      <c r="B770" s="335"/>
      <c r="C770" s="336"/>
      <c r="D770" s="336"/>
      <c r="E770" s="335"/>
      <c r="F770" s="335"/>
      <c r="G770" s="336"/>
      <c r="H770" s="336"/>
      <c r="I770" s="336"/>
      <c r="J770" s="344"/>
      <c r="K770" s="335"/>
      <c r="L770" s="336"/>
      <c r="M770" s="336"/>
      <c r="N770" s="336"/>
      <c r="O770" s="336"/>
      <c r="P770" s="336"/>
      <c r="Q770" s="336"/>
      <c r="R770" s="336"/>
    </row>
    <row r="771" spans="1:18" s="332" customFormat="1" x14ac:dyDescent="0.25">
      <c r="A771" s="343"/>
      <c r="B771" s="335"/>
      <c r="C771" s="336"/>
      <c r="D771" s="336"/>
      <c r="E771" s="335"/>
      <c r="F771" s="335"/>
      <c r="G771" s="336"/>
      <c r="H771" s="336"/>
      <c r="I771" s="336"/>
      <c r="J771" s="344"/>
      <c r="K771" s="335"/>
      <c r="L771" s="336"/>
      <c r="M771" s="336"/>
      <c r="N771" s="336"/>
      <c r="O771" s="336"/>
      <c r="P771" s="336"/>
      <c r="Q771" s="336"/>
      <c r="R771" s="336"/>
    </row>
    <row r="772" spans="1:18" s="332" customFormat="1" x14ac:dyDescent="0.25">
      <c r="A772" s="343"/>
      <c r="B772" s="335"/>
      <c r="C772" s="336"/>
      <c r="D772" s="336"/>
      <c r="E772" s="335"/>
      <c r="F772" s="335"/>
      <c r="G772" s="336"/>
      <c r="H772" s="336"/>
      <c r="I772" s="336"/>
      <c r="J772" s="344"/>
      <c r="K772" s="335"/>
      <c r="L772" s="336"/>
      <c r="M772" s="336"/>
      <c r="N772" s="336"/>
      <c r="O772" s="336"/>
      <c r="P772" s="336"/>
      <c r="Q772" s="336"/>
      <c r="R772" s="336"/>
    </row>
    <row r="773" spans="1:18" s="332" customFormat="1" x14ac:dyDescent="0.25">
      <c r="A773" s="343"/>
      <c r="B773" s="335"/>
      <c r="C773" s="336"/>
      <c r="D773" s="336"/>
      <c r="E773" s="335"/>
      <c r="F773" s="335"/>
      <c r="G773" s="336"/>
      <c r="H773" s="336"/>
      <c r="I773" s="336"/>
      <c r="J773" s="344"/>
      <c r="K773" s="335"/>
      <c r="L773" s="336"/>
      <c r="M773" s="336"/>
      <c r="N773" s="336"/>
      <c r="O773" s="336"/>
      <c r="P773" s="336"/>
      <c r="Q773" s="336"/>
      <c r="R773" s="336"/>
    </row>
    <row r="774" spans="1:18" s="332" customFormat="1" x14ac:dyDescent="0.25">
      <c r="A774" s="343"/>
      <c r="B774" s="335"/>
      <c r="C774" s="336"/>
      <c r="D774" s="336"/>
      <c r="E774" s="335"/>
      <c r="F774" s="335"/>
      <c r="G774" s="336"/>
      <c r="H774" s="336"/>
      <c r="I774" s="336"/>
      <c r="J774" s="344"/>
      <c r="K774" s="335"/>
      <c r="L774" s="336"/>
      <c r="M774" s="336"/>
      <c r="N774" s="336"/>
      <c r="O774" s="336"/>
      <c r="P774" s="336"/>
      <c r="Q774" s="336"/>
      <c r="R774" s="336"/>
    </row>
    <row r="775" spans="1:18" s="332" customFormat="1" x14ac:dyDescent="0.25">
      <c r="A775" s="343"/>
      <c r="B775" s="335"/>
      <c r="C775" s="336"/>
      <c r="D775" s="336"/>
      <c r="E775" s="335"/>
      <c r="F775" s="335"/>
      <c r="G775" s="336"/>
      <c r="H775" s="336"/>
      <c r="I775" s="336"/>
      <c r="J775" s="344"/>
      <c r="K775" s="335"/>
      <c r="L775" s="336"/>
      <c r="M775" s="336"/>
      <c r="N775" s="336"/>
      <c r="O775" s="336"/>
      <c r="P775" s="336"/>
      <c r="Q775" s="336"/>
      <c r="R775" s="336"/>
    </row>
    <row r="776" spans="1:18" s="332" customFormat="1" x14ac:dyDescent="0.25">
      <c r="A776" s="343"/>
      <c r="B776" s="335"/>
      <c r="C776" s="336"/>
      <c r="D776" s="336"/>
      <c r="E776" s="335"/>
      <c r="F776" s="335"/>
      <c r="G776" s="336"/>
      <c r="H776" s="336"/>
      <c r="I776" s="336"/>
      <c r="J776" s="344"/>
      <c r="K776" s="335"/>
      <c r="L776" s="336"/>
      <c r="M776" s="336"/>
      <c r="N776" s="336"/>
      <c r="O776" s="336"/>
      <c r="P776" s="336"/>
      <c r="Q776" s="336"/>
      <c r="R776" s="336"/>
    </row>
    <row r="777" spans="1:18" s="332" customFormat="1" x14ac:dyDescent="0.25">
      <c r="A777" s="343"/>
      <c r="B777" s="335"/>
      <c r="C777" s="336"/>
      <c r="D777" s="336"/>
      <c r="E777" s="335"/>
      <c r="F777" s="335"/>
      <c r="G777" s="336"/>
      <c r="H777" s="336"/>
      <c r="I777" s="336"/>
      <c r="J777" s="344"/>
      <c r="K777" s="335"/>
      <c r="L777" s="336"/>
      <c r="M777" s="336"/>
      <c r="N777" s="336"/>
      <c r="O777" s="336"/>
      <c r="P777" s="336"/>
      <c r="Q777" s="336"/>
      <c r="R777" s="336"/>
    </row>
    <row r="778" spans="1:18" s="332" customFormat="1" x14ac:dyDescent="0.25">
      <c r="A778" s="343"/>
      <c r="B778" s="335"/>
      <c r="C778" s="336"/>
      <c r="D778" s="336"/>
      <c r="E778" s="335"/>
      <c r="F778" s="335"/>
      <c r="G778" s="336"/>
      <c r="H778" s="336"/>
      <c r="I778" s="336"/>
      <c r="J778" s="344"/>
      <c r="K778" s="335"/>
      <c r="L778" s="336"/>
      <c r="M778" s="336"/>
      <c r="N778" s="336"/>
      <c r="O778" s="336"/>
      <c r="P778" s="336"/>
      <c r="Q778" s="336"/>
      <c r="R778" s="336"/>
    </row>
    <row r="779" spans="1:18" s="332" customFormat="1" x14ac:dyDescent="0.25">
      <c r="A779" s="343"/>
      <c r="B779" s="335"/>
      <c r="C779" s="336"/>
      <c r="D779" s="336"/>
      <c r="E779" s="335"/>
      <c r="F779" s="335"/>
      <c r="G779" s="336"/>
      <c r="H779" s="336"/>
      <c r="I779" s="336"/>
      <c r="J779" s="344"/>
      <c r="K779" s="335"/>
      <c r="L779" s="336"/>
      <c r="M779" s="336"/>
      <c r="N779" s="336"/>
      <c r="O779" s="336"/>
      <c r="P779" s="336"/>
      <c r="Q779" s="336"/>
      <c r="R779" s="336"/>
    </row>
    <row r="780" spans="1:18" s="332" customFormat="1" x14ac:dyDescent="0.25">
      <c r="A780" s="343"/>
      <c r="B780" s="335"/>
      <c r="C780" s="336"/>
      <c r="D780" s="336"/>
      <c r="E780" s="335"/>
      <c r="F780" s="335"/>
      <c r="G780" s="336"/>
      <c r="H780" s="336"/>
      <c r="I780" s="336"/>
      <c r="J780" s="344"/>
      <c r="K780" s="335"/>
      <c r="L780" s="336"/>
      <c r="M780" s="336"/>
      <c r="N780" s="336"/>
      <c r="O780" s="336"/>
      <c r="P780" s="336"/>
      <c r="Q780" s="336"/>
      <c r="R780" s="336"/>
    </row>
    <row r="781" spans="1:18" s="332" customFormat="1" x14ac:dyDescent="0.25">
      <c r="A781" s="343"/>
      <c r="B781" s="335"/>
      <c r="C781" s="336"/>
      <c r="D781" s="336"/>
      <c r="E781" s="335"/>
      <c r="F781" s="335"/>
      <c r="G781" s="336"/>
      <c r="H781" s="336"/>
      <c r="I781" s="336"/>
      <c r="J781" s="344"/>
      <c r="K781" s="335"/>
      <c r="L781" s="336"/>
      <c r="M781" s="336"/>
      <c r="N781" s="336"/>
      <c r="O781" s="336"/>
      <c r="P781" s="336"/>
      <c r="Q781" s="336"/>
      <c r="R781" s="336"/>
    </row>
    <row r="782" spans="1:18" s="332" customFormat="1" x14ac:dyDescent="0.25">
      <c r="A782" s="343"/>
      <c r="B782" s="335"/>
      <c r="C782" s="336"/>
      <c r="D782" s="336"/>
      <c r="E782" s="335"/>
      <c r="F782" s="335"/>
      <c r="G782" s="336"/>
      <c r="H782" s="336"/>
      <c r="I782" s="336"/>
      <c r="J782" s="344"/>
      <c r="K782" s="335"/>
      <c r="L782" s="336"/>
      <c r="M782" s="336"/>
      <c r="N782" s="336"/>
      <c r="O782" s="336"/>
      <c r="P782" s="336"/>
      <c r="Q782" s="336"/>
      <c r="R782" s="336"/>
    </row>
    <row r="783" spans="1:18" s="332" customFormat="1" x14ac:dyDescent="0.25">
      <c r="A783" s="343"/>
      <c r="B783" s="335"/>
      <c r="C783" s="336"/>
      <c r="D783" s="336"/>
      <c r="E783" s="335"/>
      <c r="F783" s="335"/>
      <c r="G783" s="336"/>
      <c r="H783" s="336"/>
      <c r="I783" s="336"/>
      <c r="J783" s="344"/>
      <c r="K783" s="335"/>
      <c r="L783" s="336"/>
      <c r="M783" s="336"/>
      <c r="N783" s="336"/>
      <c r="O783" s="336"/>
      <c r="P783" s="336"/>
      <c r="Q783" s="336"/>
      <c r="R783" s="336"/>
    </row>
    <row r="784" spans="1:18" s="332" customFormat="1" x14ac:dyDescent="0.25">
      <c r="A784" s="343"/>
      <c r="B784" s="335"/>
      <c r="C784" s="336"/>
      <c r="D784" s="336"/>
      <c r="E784" s="335"/>
      <c r="F784" s="335"/>
      <c r="G784" s="336"/>
      <c r="H784" s="336"/>
      <c r="I784" s="336"/>
      <c r="J784" s="344"/>
      <c r="K784" s="335"/>
      <c r="L784" s="336"/>
      <c r="M784" s="336"/>
      <c r="N784" s="336"/>
      <c r="O784" s="336"/>
      <c r="P784" s="336"/>
      <c r="Q784" s="336"/>
      <c r="R784" s="336"/>
    </row>
    <row r="785" spans="1:18" s="332" customFormat="1" x14ac:dyDescent="0.25">
      <c r="A785" s="343"/>
      <c r="B785" s="335"/>
      <c r="C785" s="336"/>
      <c r="D785" s="336"/>
      <c r="E785" s="335"/>
      <c r="F785" s="335"/>
      <c r="G785" s="336"/>
      <c r="H785" s="336"/>
      <c r="I785" s="336"/>
      <c r="J785" s="344"/>
      <c r="K785" s="335"/>
      <c r="L785" s="336"/>
      <c r="M785" s="336"/>
      <c r="N785" s="336"/>
      <c r="O785" s="336"/>
      <c r="P785" s="336"/>
      <c r="Q785" s="336"/>
      <c r="R785" s="336"/>
    </row>
    <row r="786" spans="1:18" s="332" customFormat="1" x14ac:dyDescent="0.25">
      <c r="A786" s="343"/>
      <c r="B786" s="335"/>
      <c r="C786" s="336"/>
      <c r="D786" s="336"/>
      <c r="E786" s="335"/>
      <c r="F786" s="335"/>
      <c r="G786" s="336"/>
      <c r="H786" s="336"/>
      <c r="I786" s="336"/>
      <c r="J786" s="344"/>
      <c r="K786" s="335"/>
      <c r="L786" s="336"/>
      <c r="M786" s="336"/>
      <c r="N786" s="336"/>
      <c r="O786" s="336"/>
      <c r="P786" s="336"/>
      <c r="Q786" s="336"/>
      <c r="R786" s="336"/>
    </row>
    <row r="787" spans="1:18" s="332" customFormat="1" x14ac:dyDescent="0.25">
      <c r="A787" s="343"/>
      <c r="B787" s="335"/>
      <c r="C787" s="336"/>
      <c r="D787" s="336"/>
      <c r="E787" s="335"/>
      <c r="F787" s="335"/>
      <c r="G787" s="336"/>
      <c r="H787" s="336"/>
      <c r="I787" s="336"/>
      <c r="J787" s="344"/>
      <c r="K787" s="335"/>
      <c r="L787" s="336"/>
      <c r="M787" s="336"/>
      <c r="N787" s="336"/>
      <c r="O787" s="336"/>
      <c r="P787" s="336"/>
      <c r="Q787" s="336"/>
      <c r="R787" s="336"/>
    </row>
    <row r="788" spans="1:18" s="332" customFormat="1" x14ac:dyDescent="0.25">
      <c r="A788" s="343"/>
      <c r="B788" s="335"/>
      <c r="C788" s="336"/>
      <c r="D788" s="336"/>
      <c r="E788" s="335"/>
      <c r="F788" s="335"/>
      <c r="G788" s="336"/>
      <c r="H788" s="336"/>
      <c r="I788" s="336"/>
      <c r="J788" s="344"/>
      <c r="K788" s="335"/>
      <c r="L788" s="336"/>
      <c r="M788" s="336"/>
      <c r="N788" s="336"/>
      <c r="O788" s="336"/>
      <c r="P788" s="336"/>
      <c r="Q788" s="336"/>
      <c r="R788" s="336"/>
    </row>
    <row r="789" spans="1:18" s="332" customFormat="1" x14ac:dyDescent="0.25">
      <c r="A789" s="343"/>
      <c r="B789" s="335"/>
      <c r="C789" s="336"/>
      <c r="D789" s="336"/>
      <c r="E789" s="335"/>
      <c r="F789" s="335"/>
      <c r="G789" s="336"/>
      <c r="H789" s="336"/>
      <c r="I789" s="336"/>
      <c r="J789" s="344"/>
      <c r="K789" s="335"/>
      <c r="L789" s="336"/>
      <c r="M789" s="336"/>
      <c r="N789" s="336"/>
      <c r="O789" s="336"/>
      <c r="P789" s="336"/>
      <c r="Q789" s="336"/>
      <c r="R789" s="336"/>
    </row>
    <row r="790" spans="1:18" s="332" customFormat="1" x14ac:dyDescent="0.25">
      <c r="A790" s="343"/>
      <c r="B790" s="335"/>
      <c r="C790" s="336"/>
      <c r="D790" s="336"/>
      <c r="E790" s="335"/>
      <c r="F790" s="335"/>
      <c r="G790" s="336"/>
      <c r="H790" s="336"/>
      <c r="I790" s="336"/>
      <c r="J790" s="344"/>
      <c r="K790" s="335"/>
      <c r="L790" s="336"/>
      <c r="M790" s="336"/>
      <c r="N790" s="336"/>
      <c r="O790" s="336"/>
      <c r="P790" s="336"/>
      <c r="Q790" s="336"/>
      <c r="R790" s="336"/>
    </row>
    <row r="791" spans="1:18" s="332" customFormat="1" x14ac:dyDescent="0.25">
      <c r="A791" s="343"/>
      <c r="B791" s="335"/>
      <c r="C791" s="336"/>
      <c r="D791" s="336"/>
      <c r="E791" s="335"/>
      <c r="F791" s="335"/>
      <c r="G791" s="336"/>
      <c r="H791" s="336"/>
      <c r="I791" s="336"/>
      <c r="J791" s="344"/>
      <c r="K791" s="335"/>
      <c r="L791" s="336"/>
      <c r="M791" s="336"/>
      <c r="N791" s="336"/>
      <c r="O791" s="336"/>
      <c r="P791" s="336"/>
      <c r="Q791" s="336"/>
      <c r="R791" s="336"/>
    </row>
    <row r="792" spans="1:18" s="332" customFormat="1" x14ac:dyDescent="0.25">
      <c r="A792" s="343"/>
      <c r="B792" s="335"/>
      <c r="C792" s="336"/>
      <c r="D792" s="336"/>
      <c r="E792" s="335"/>
      <c r="F792" s="335"/>
      <c r="G792" s="336"/>
      <c r="H792" s="336"/>
      <c r="I792" s="336"/>
      <c r="J792" s="344"/>
      <c r="K792" s="335"/>
      <c r="L792" s="336"/>
      <c r="M792" s="336"/>
      <c r="N792" s="336"/>
      <c r="O792" s="336"/>
      <c r="P792" s="336"/>
      <c r="Q792" s="336"/>
      <c r="R792" s="336"/>
    </row>
    <row r="793" spans="1:18" s="332" customFormat="1" x14ac:dyDescent="0.25">
      <c r="A793" s="343"/>
      <c r="B793" s="335"/>
      <c r="C793" s="336"/>
      <c r="D793" s="336"/>
      <c r="E793" s="335"/>
      <c r="F793" s="335"/>
      <c r="G793" s="336"/>
      <c r="H793" s="336"/>
      <c r="I793" s="336"/>
      <c r="J793" s="344"/>
      <c r="K793" s="335"/>
      <c r="L793" s="336"/>
      <c r="M793" s="336"/>
      <c r="N793" s="336"/>
      <c r="O793" s="336"/>
      <c r="P793" s="336"/>
      <c r="Q793" s="336"/>
      <c r="R793" s="336"/>
    </row>
  </sheetData>
  <autoFilter ref="A3:R680" xr:uid="{00000000-0001-0000-0000-000000000000}">
    <sortState xmlns:xlrd2="http://schemas.microsoft.com/office/spreadsheetml/2017/richdata2" ref="A4:R680">
      <sortCondition descending="1" ref="F3:F680"/>
    </sortState>
  </autoFilter>
  <sortState xmlns:xlrd2="http://schemas.microsoft.com/office/spreadsheetml/2017/richdata2" ref="A4:R668">
    <sortCondition descending="1" ref="J4:J668"/>
  </sortState>
  <phoneticPr fontId="54" type="noConversion"/>
  <conditionalFormatting sqref="A2:R19 B20:R270 A20:A680 F98:F459 O271:R296 B271:N345 P297:R298 O299:R345 B346:R459 O461:P495 B461:N502 Q461:R565 F461:F657 P496:P497 O498:P540 B503:I540 K503:N547 J503:J662 B541:E547 G541:I547 O541:O547 P541:P553 B549:E549 G549:I549 K549:O553 B550:I551 B552:E561 F552:I566 K554:P565 B562:D562 B563:E566 K566:R657 B567:I573 B574:E577 F574:I587 B578:D580 B581:E587 B588:I653 B654:F655 H654:I655 B656:I657 B658:R680 A681:R1048576">
    <cfRule type="expression" dxfId="8" priority="7">
      <formula>$A2</formula>
    </cfRule>
  </conditionalFormatting>
  <conditionalFormatting sqref="G654">
    <cfRule type="expression" dxfId="7" priority="2">
      <formula>$A654</formula>
    </cfRule>
  </conditionalFormatting>
  <conditionalFormatting sqref="O297">
    <cfRule type="expression" dxfId="6" priority="6">
      <formula>$A297</formula>
    </cfRule>
  </conditionalFormatting>
  <conditionalFormatting sqref="O298 O497 G655">
    <cfRule type="expression" dxfId="5" priority="10">
      <formula>$A297</formula>
    </cfRule>
  </conditionalFormatting>
  <conditionalFormatting sqref="O496">
    <cfRule type="expression" dxfId="4" priority="5">
      <formula>$A496</formula>
    </cfRule>
  </conditionalFormatting>
  <dataValidations count="2">
    <dataValidation type="decimal" allowBlank="1" showDropDown="1" showInputMessage="1" showErrorMessage="1" prompt="Enter a number between 0 and 100" sqref="G151 G206 G100:G101 G144:G145 G128 G148:G149 G130:G132 G126 G90:G91 G93 G154:G159 G42 G44 G59 G16 G397 G95:G96 G68:G69 G71:G76 G64:G65 G116:G118 G188:G194 G103 G581:G586 G106:G108 G122:G123 G135:G139 G165:G172 G79:G86 G22:G39" xr:uid="{1131743C-FE7D-44D3-9F5D-4E0F7109007D}">
      <formula1>0</formula1>
      <formula2>100</formula2>
    </dataValidation>
    <dataValidation type="decimal" allowBlank="1" showDropDown="1" showInputMessage="1" showErrorMessage="1" prompt="Enter a number between 0 and 50" sqref="H151:I151 H206:I206 H100:I101 H144:I145 H128:I128 H148:I149 H130:I132 H126:I126 H90:I91 H93:I93 H154:I159 I16 H42:I42 H44:I44 H59:I59 H581:I586 H397:I397 H95:I96 H68:I69 H71:I76 H64:I65 H116:I118 H188:I194 H103:I103 H106:I108 H122:I123 H135:I139 H165:I172 H79:I86 H35:H41 H22:I34 I35:I39" xr:uid="{494B7CDA-61CC-4B0D-BBDB-7572A180140E}">
      <formula1>0</formula1>
      <formula2>50</formula2>
    </dataValidation>
  </dataValidations>
  <hyperlinks>
    <hyperlink ref="D2" r:id="rId1" xr:uid="{5166954C-7BAB-46E5-BBFA-88E5C2718E30}"/>
    <hyperlink ref="G2" r:id="rId2" xr:uid="{C661609D-087D-4D66-AF09-32C23465C2C4}"/>
    <hyperlink ref="O2" r:id="rId3" xr:uid="{7DA705E6-EFE6-4AA4-90A2-CBB88F4F4908}"/>
    <hyperlink ref="I2" r:id="rId4" xr:uid="{FAFE94EB-2F1F-42F0-A462-4EC5AAE37BB7}"/>
  </hyperlinks>
  <pageMargins left="0.25" right="0.25" top="0.75" bottom="0.75" header="0.3" footer="0.3"/>
  <pageSetup paperSize="3" scale="2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2BB-4939-4076-BFDE-CCB80004AC21}">
  <sheetPr>
    <pageSetUpPr fitToPage="1"/>
  </sheetPr>
  <dimension ref="A1:AB58"/>
  <sheetViews>
    <sheetView zoomScale="70" zoomScaleNormal="70" workbookViewId="0">
      <pane ySplit="3" topLeftCell="A28" activePane="bottomLeft" state="frozen"/>
      <selection pane="bottomLeft" activeCell="B57" sqref="B57"/>
    </sheetView>
  </sheetViews>
  <sheetFormatPr defaultColWidth="9.140625" defaultRowHeight="15" x14ac:dyDescent="0.25"/>
  <cols>
    <col min="1" max="1" width="8.7109375" customWidth="1"/>
    <col min="2" max="2" width="65.42578125" customWidth="1"/>
    <col min="3" max="3" width="6.42578125" customWidth="1"/>
    <col min="4" max="4" width="8.28515625" customWidth="1"/>
    <col min="5" max="5" width="55.7109375" style="20" customWidth="1"/>
    <col min="6" max="6" width="33.85546875" customWidth="1"/>
    <col min="7" max="7" width="15.7109375" hidden="1" customWidth="1"/>
    <col min="8" max="8" width="12.7109375" hidden="1" customWidth="1"/>
    <col min="9" max="9" width="14.7109375" hidden="1" customWidth="1"/>
    <col min="10" max="10" width="8.7109375" style="38" customWidth="1"/>
    <col min="11" max="13" width="8.7109375" customWidth="1"/>
    <col min="14" max="14" width="55.7109375" style="23" customWidth="1"/>
    <col min="15" max="19" width="10.7109375" customWidth="1"/>
    <col min="20" max="20" width="20.28515625" customWidth="1"/>
    <col min="21" max="21" width="10.7109375" customWidth="1"/>
  </cols>
  <sheetData>
    <row r="1" spans="1:24" ht="30" customHeight="1" x14ac:dyDescent="0.5">
      <c r="A1" s="59" t="s">
        <v>1513</v>
      </c>
      <c r="B1" s="59"/>
      <c r="C1" s="59"/>
      <c r="D1" s="59"/>
      <c r="E1" s="97"/>
      <c r="F1" s="59"/>
      <c r="G1" s="59"/>
      <c r="H1" s="59"/>
      <c r="I1" s="59"/>
      <c r="J1" s="60"/>
      <c r="K1" s="59"/>
      <c r="L1" s="59"/>
      <c r="M1" s="59"/>
      <c r="N1" s="122"/>
      <c r="O1" s="59"/>
      <c r="P1" s="59"/>
      <c r="Q1" s="59"/>
      <c r="R1" s="59"/>
      <c r="S1" s="59"/>
      <c r="T1" s="59"/>
      <c r="U1" s="59"/>
    </row>
    <row r="2" spans="1:24" ht="30" customHeight="1" x14ac:dyDescent="0.5">
      <c r="A2" s="105"/>
      <c r="B2" s="105"/>
      <c r="C2" s="165"/>
      <c r="D2" s="109" t="s">
        <v>101</v>
      </c>
      <c r="E2" s="214"/>
      <c r="F2" s="105"/>
      <c r="G2" s="105"/>
      <c r="H2" s="105"/>
      <c r="I2" s="105"/>
      <c r="J2" s="107"/>
      <c r="K2" s="105"/>
      <c r="L2" s="105"/>
      <c r="M2" s="105"/>
      <c r="N2" s="127"/>
      <c r="O2" s="105"/>
      <c r="P2" s="105"/>
      <c r="Q2" s="105"/>
      <c r="R2" s="105"/>
      <c r="S2" s="105"/>
      <c r="T2" s="105"/>
      <c r="U2" s="105"/>
    </row>
    <row r="3" spans="1:24" s="57" customFormat="1" ht="122.25" customHeight="1" x14ac:dyDescent="0.35">
      <c r="A3" s="1" t="s">
        <v>104</v>
      </c>
      <c r="B3" s="61" t="s">
        <v>105</v>
      </c>
      <c r="C3" s="62" t="s">
        <v>106</v>
      </c>
      <c r="D3" s="62" t="s">
        <v>107</v>
      </c>
      <c r="E3" s="63" t="s">
        <v>108</v>
      </c>
      <c r="F3" s="63" t="s">
        <v>109</v>
      </c>
      <c r="G3" s="4" t="s">
        <v>110</v>
      </c>
      <c r="H3" s="4" t="s">
        <v>111</v>
      </c>
      <c r="I3" s="4" t="s">
        <v>112</v>
      </c>
      <c r="J3" s="64" t="s">
        <v>113</v>
      </c>
      <c r="K3" s="64" t="s">
        <v>114</v>
      </c>
      <c r="L3" s="65" t="s">
        <v>115</v>
      </c>
      <c r="M3" s="66" t="s">
        <v>116</v>
      </c>
      <c r="N3" s="63" t="s">
        <v>117</v>
      </c>
      <c r="O3" s="67" t="s">
        <v>118</v>
      </c>
      <c r="P3" s="67" t="s">
        <v>119</v>
      </c>
      <c r="Q3" s="67" t="s">
        <v>120</v>
      </c>
      <c r="R3" s="67" t="s">
        <v>121</v>
      </c>
      <c r="S3" s="68" t="s">
        <v>122</v>
      </c>
      <c r="T3" s="69" t="s">
        <v>123</v>
      </c>
      <c r="U3" s="70" t="s">
        <v>124</v>
      </c>
    </row>
    <row r="4" spans="1:24" s="58" customFormat="1" ht="33" customHeight="1" x14ac:dyDescent="0.25">
      <c r="A4" s="28">
        <v>1</v>
      </c>
      <c r="B4" s="119" t="s">
        <v>1514</v>
      </c>
      <c r="C4" s="77" t="s">
        <v>126</v>
      </c>
      <c r="D4" s="77">
        <v>13</v>
      </c>
      <c r="E4" s="168" t="s">
        <v>1515</v>
      </c>
      <c r="F4" s="71" t="s">
        <v>1516</v>
      </c>
      <c r="G4" s="71"/>
      <c r="H4" s="71"/>
      <c r="I4" s="71"/>
      <c r="J4" s="72">
        <v>6</v>
      </c>
      <c r="K4" s="72">
        <v>5</v>
      </c>
      <c r="L4" s="72">
        <v>2</v>
      </c>
      <c r="M4" s="73">
        <f>(J4*2)+K4+L4</f>
        <v>19</v>
      </c>
      <c r="N4" s="71" t="s">
        <v>1517</v>
      </c>
      <c r="O4" s="74">
        <v>0.5</v>
      </c>
      <c r="P4" s="74">
        <v>0.3</v>
      </c>
      <c r="Q4" s="74">
        <v>0.1</v>
      </c>
      <c r="R4" s="74">
        <v>1</v>
      </c>
      <c r="S4" s="75">
        <f>(((J4*2*O4)+(K4*P4)+(L4*Q4))*R4)*100</f>
        <v>770</v>
      </c>
      <c r="T4" s="91">
        <v>30000</v>
      </c>
      <c r="U4" s="75">
        <f>(S4/T4)*1000</f>
        <v>25.666666666666668</v>
      </c>
      <c r="V4" s="24"/>
      <c r="W4" s="24"/>
      <c r="X4" s="24"/>
    </row>
    <row r="5" spans="1:24" ht="33" customHeight="1" x14ac:dyDescent="0.25">
      <c r="A5" s="12">
        <v>2</v>
      </c>
      <c r="B5" s="118" t="s">
        <v>1518</v>
      </c>
      <c r="C5" s="77" t="s">
        <v>126</v>
      </c>
      <c r="D5" s="77">
        <v>14</v>
      </c>
      <c r="E5" s="168" t="s">
        <v>1519</v>
      </c>
      <c r="F5" s="71" t="s">
        <v>1520</v>
      </c>
      <c r="G5" s="77"/>
      <c r="H5" s="77"/>
      <c r="I5" s="71"/>
      <c r="J5" s="72">
        <v>8</v>
      </c>
      <c r="K5" s="72">
        <v>6</v>
      </c>
      <c r="L5" s="72">
        <v>6</v>
      </c>
      <c r="M5" s="92">
        <f>(J5*2)+K5+L5</f>
        <v>28</v>
      </c>
      <c r="N5" s="71" t="s">
        <v>1521</v>
      </c>
      <c r="O5" s="74">
        <v>0.1</v>
      </c>
      <c r="P5" s="74">
        <v>0</v>
      </c>
      <c r="Q5" s="74">
        <v>0</v>
      </c>
      <c r="R5" s="74">
        <v>1.3</v>
      </c>
      <c r="S5" s="75">
        <f t="shared" ref="S5:S28" si="0">(((J5*O5*2)+(K5*P5)+(L5*Q5))*R5)*100</f>
        <v>208</v>
      </c>
      <c r="T5" s="91">
        <v>510</v>
      </c>
      <c r="U5" s="75">
        <v>407.84313730000002</v>
      </c>
      <c r="V5" s="24"/>
      <c r="W5" s="24"/>
      <c r="X5" s="24"/>
    </row>
    <row r="6" spans="1:24" ht="33" customHeight="1" x14ac:dyDescent="0.25">
      <c r="A6" s="28">
        <v>3</v>
      </c>
      <c r="B6" s="118" t="s">
        <v>1522</v>
      </c>
      <c r="C6" s="77" t="s">
        <v>126</v>
      </c>
      <c r="D6" s="77">
        <v>15</v>
      </c>
      <c r="E6" s="168" t="s">
        <v>1523</v>
      </c>
      <c r="F6" s="77" t="s">
        <v>1520</v>
      </c>
      <c r="G6" s="77"/>
      <c r="H6" s="77"/>
      <c r="I6" s="71"/>
      <c r="J6" s="72">
        <v>4</v>
      </c>
      <c r="K6" s="72">
        <v>6</v>
      </c>
      <c r="L6" s="72">
        <v>6</v>
      </c>
      <c r="M6" s="92">
        <f>(J6*2)+K6+L6</f>
        <v>20</v>
      </c>
      <c r="N6" s="71" t="s">
        <v>1524</v>
      </c>
      <c r="O6" s="74">
        <v>0.25</v>
      </c>
      <c r="P6" s="74">
        <v>0</v>
      </c>
      <c r="Q6" s="74">
        <v>0</v>
      </c>
      <c r="R6" s="74">
        <v>1</v>
      </c>
      <c r="S6" s="75">
        <f t="shared" si="0"/>
        <v>200</v>
      </c>
      <c r="T6" s="91">
        <v>2040</v>
      </c>
      <c r="U6" s="75">
        <v>98.039215690000006</v>
      </c>
      <c r="V6" s="24"/>
      <c r="W6" s="24"/>
      <c r="X6" s="24"/>
    </row>
    <row r="7" spans="1:24" ht="33" customHeight="1" x14ac:dyDescent="0.25">
      <c r="A7" s="12">
        <v>4</v>
      </c>
      <c r="B7" s="118" t="s">
        <v>1525</v>
      </c>
      <c r="C7" s="77" t="s">
        <v>126</v>
      </c>
      <c r="D7" s="77" t="s">
        <v>593</v>
      </c>
      <c r="E7" s="168" t="s">
        <v>1526</v>
      </c>
      <c r="F7" s="162" t="s">
        <v>1527</v>
      </c>
      <c r="G7" s="162"/>
      <c r="H7" s="162"/>
      <c r="I7" s="72"/>
      <c r="J7" s="72">
        <v>1</v>
      </c>
      <c r="K7" s="72">
        <v>1</v>
      </c>
      <c r="L7" s="72">
        <v>3</v>
      </c>
      <c r="M7" s="92">
        <f>J7*2+K7+L7</f>
        <v>6</v>
      </c>
      <c r="N7" s="71" t="s">
        <v>1528</v>
      </c>
      <c r="O7" s="90">
        <v>0.2</v>
      </c>
      <c r="P7" s="90">
        <v>0.1</v>
      </c>
      <c r="Q7" s="90">
        <v>0.2</v>
      </c>
      <c r="R7" s="90">
        <v>1.3</v>
      </c>
      <c r="S7" s="75">
        <f t="shared" si="0"/>
        <v>143.00000000000003</v>
      </c>
      <c r="T7" s="91">
        <v>37000</v>
      </c>
      <c r="U7" s="75">
        <f t="shared" ref="U7:U36" si="1">(S7/T7)*1000</f>
        <v>3.8648648648648654</v>
      </c>
      <c r="V7" s="24"/>
      <c r="W7" s="24"/>
      <c r="X7" s="24"/>
    </row>
    <row r="8" spans="1:24" s="243" customFormat="1" ht="33" customHeight="1" x14ac:dyDescent="0.25">
      <c r="A8" s="28">
        <v>5</v>
      </c>
      <c r="B8" s="215" t="s">
        <v>1529</v>
      </c>
      <c r="C8" s="76" t="s">
        <v>126</v>
      </c>
      <c r="D8" s="76" t="s">
        <v>216</v>
      </c>
      <c r="E8" s="227" t="s">
        <v>1530</v>
      </c>
      <c r="F8" s="76" t="s">
        <v>1531</v>
      </c>
      <c r="G8" s="145"/>
      <c r="H8" s="145"/>
      <c r="I8" s="142"/>
      <c r="J8" s="29">
        <v>0</v>
      </c>
      <c r="K8" s="29">
        <v>6</v>
      </c>
      <c r="L8" s="29">
        <v>0</v>
      </c>
      <c r="M8" s="240">
        <f>(J8*2)+K8+L8</f>
        <v>6</v>
      </c>
      <c r="N8" s="29" t="s">
        <v>55</v>
      </c>
      <c r="O8" s="79">
        <v>0.4</v>
      </c>
      <c r="P8" s="79">
        <v>0.1</v>
      </c>
      <c r="Q8" s="79">
        <v>0</v>
      </c>
      <c r="R8" s="79">
        <v>1</v>
      </c>
      <c r="S8" s="241">
        <f t="shared" si="0"/>
        <v>60.000000000000007</v>
      </c>
      <c r="T8" s="89">
        <v>25000</v>
      </c>
      <c r="U8" s="241">
        <f t="shared" si="1"/>
        <v>2.4000000000000004</v>
      </c>
      <c r="V8" s="58"/>
      <c r="W8" s="58"/>
      <c r="X8" s="58"/>
    </row>
    <row r="9" spans="1:24" ht="33" customHeight="1" x14ac:dyDescent="0.25">
      <c r="A9" s="12">
        <v>6</v>
      </c>
      <c r="B9" s="215" t="s">
        <v>1532</v>
      </c>
      <c r="C9" s="76" t="s">
        <v>126</v>
      </c>
      <c r="D9" s="76">
        <v>9</v>
      </c>
      <c r="E9" s="227" t="s">
        <v>1533</v>
      </c>
      <c r="F9" s="76" t="s">
        <v>1534</v>
      </c>
      <c r="G9" s="76"/>
      <c r="H9" s="76"/>
      <c r="I9" s="29"/>
      <c r="J9" s="29">
        <v>0</v>
      </c>
      <c r="K9" s="29">
        <v>1</v>
      </c>
      <c r="L9" s="29">
        <v>1</v>
      </c>
      <c r="M9" s="240">
        <f>(J9*2)+K9+L9</f>
        <v>2</v>
      </c>
      <c r="N9" s="29" t="s">
        <v>1535</v>
      </c>
      <c r="O9" s="79">
        <v>0.05</v>
      </c>
      <c r="P9" s="79">
        <v>0.05</v>
      </c>
      <c r="Q9" s="79">
        <v>0.05</v>
      </c>
      <c r="R9" s="79">
        <v>1</v>
      </c>
      <c r="S9" s="241">
        <f t="shared" si="0"/>
        <v>10</v>
      </c>
      <c r="T9" s="89">
        <v>300</v>
      </c>
      <c r="U9" s="241">
        <f t="shared" si="1"/>
        <v>33.333333333333336</v>
      </c>
      <c r="V9" s="58"/>
      <c r="W9" s="58"/>
      <c r="X9" s="58"/>
    </row>
    <row r="10" spans="1:24" ht="33" customHeight="1" x14ac:dyDescent="0.25">
      <c r="A10" s="28">
        <v>7</v>
      </c>
      <c r="B10" s="119" t="s">
        <v>1536</v>
      </c>
      <c r="C10" s="77" t="s">
        <v>169</v>
      </c>
      <c r="D10" s="77" t="s">
        <v>1358</v>
      </c>
      <c r="E10" s="168" t="s">
        <v>1537</v>
      </c>
      <c r="F10" s="162" t="s">
        <v>1538</v>
      </c>
      <c r="G10" s="139"/>
      <c r="H10" s="139"/>
      <c r="I10" s="140"/>
      <c r="J10" s="72">
        <v>8</v>
      </c>
      <c r="K10" s="72">
        <v>0</v>
      </c>
      <c r="L10" s="72">
        <v>6</v>
      </c>
      <c r="M10" s="92">
        <f>J10*2+K10+L10</f>
        <v>22</v>
      </c>
      <c r="N10" s="71" t="s">
        <v>1539</v>
      </c>
      <c r="O10" s="90">
        <v>0.2</v>
      </c>
      <c r="P10" s="90">
        <v>0</v>
      </c>
      <c r="Q10" s="90">
        <v>0.2</v>
      </c>
      <c r="R10" s="90">
        <v>1</v>
      </c>
      <c r="S10" s="75">
        <f t="shared" si="0"/>
        <v>440.00000000000006</v>
      </c>
      <c r="T10" s="91">
        <v>12000</v>
      </c>
      <c r="U10" s="241">
        <f t="shared" si="1"/>
        <v>36.666666666666671</v>
      </c>
      <c r="V10" s="58"/>
      <c r="W10" s="58"/>
      <c r="X10" s="58"/>
    </row>
    <row r="11" spans="1:24" s="58" customFormat="1" ht="33" customHeight="1" x14ac:dyDescent="0.25">
      <c r="A11" s="12">
        <v>8</v>
      </c>
      <c r="B11" s="216" t="s">
        <v>1540</v>
      </c>
      <c r="C11" s="13" t="s">
        <v>126</v>
      </c>
      <c r="D11" s="13">
        <v>7</v>
      </c>
      <c r="E11" s="228" t="s">
        <v>1541</v>
      </c>
      <c r="F11" s="14" t="s">
        <v>1542</v>
      </c>
      <c r="G11" s="14"/>
      <c r="H11" s="14"/>
      <c r="I11" s="14"/>
      <c r="J11" s="14">
        <v>1</v>
      </c>
      <c r="K11" s="14">
        <v>6</v>
      </c>
      <c r="L11" s="14">
        <v>6</v>
      </c>
      <c r="M11" s="19">
        <f t="shared" ref="M11:M19" si="2">(J11*2)+K11+L11</f>
        <v>14</v>
      </c>
      <c r="N11" s="15" t="s">
        <v>150</v>
      </c>
      <c r="O11" s="16">
        <v>0.47</v>
      </c>
      <c r="P11" s="16">
        <v>0.98</v>
      </c>
      <c r="Q11" s="16">
        <v>0.98</v>
      </c>
      <c r="R11" s="16">
        <v>1</v>
      </c>
      <c r="S11" s="78">
        <f t="shared" si="0"/>
        <v>1270</v>
      </c>
      <c r="T11" s="18">
        <v>15000</v>
      </c>
      <c r="U11" s="17">
        <f t="shared" si="1"/>
        <v>84.666666666666671</v>
      </c>
      <c r="V11"/>
      <c r="W11"/>
      <c r="X11"/>
    </row>
    <row r="12" spans="1:24" s="244" customFormat="1" ht="33" customHeight="1" x14ac:dyDescent="0.25">
      <c r="A12" s="28">
        <v>9</v>
      </c>
      <c r="B12" s="217" t="s">
        <v>1543</v>
      </c>
      <c r="C12" s="13" t="s">
        <v>126</v>
      </c>
      <c r="D12" s="13">
        <v>11</v>
      </c>
      <c r="E12" s="228" t="s">
        <v>1544</v>
      </c>
      <c r="F12" s="13" t="s">
        <v>1542</v>
      </c>
      <c r="G12" s="13"/>
      <c r="H12" s="13"/>
      <c r="I12" s="14"/>
      <c r="J12" s="14">
        <v>4</v>
      </c>
      <c r="K12" s="14">
        <v>0</v>
      </c>
      <c r="L12" s="14">
        <v>0</v>
      </c>
      <c r="M12" s="19">
        <f t="shared" si="2"/>
        <v>8</v>
      </c>
      <c r="N12" s="15" t="s">
        <v>1545</v>
      </c>
      <c r="O12" s="16">
        <v>0.9</v>
      </c>
      <c r="P12" s="16">
        <v>0</v>
      </c>
      <c r="Q12" s="16">
        <v>0</v>
      </c>
      <c r="R12" s="16">
        <v>1</v>
      </c>
      <c r="S12" s="17">
        <f t="shared" si="0"/>
        <v>720</v>
      </c>
      <c r="T12" s="18">
        <v>30000</v>
      </c>
      <c r="U12" s="17">
        <f t="shared" si="1"/>
        <v>24</v>
      </c>
    </row>
    <row r="13" spans="1:24" s="58" customFormat="1" ht="33" customHeight="1" x14ac:dyDescent="0.25">
      <c r="A13" s="12">
        <v>10</v>
      </c>
      <c r="B13" s="217" t="s">
        <v>1546</v>
      </c>
      <c r="C13" s="13" t="s">
        <v>126</v>
      </c>
      <c r="D13" s="13">
        <v>11</v>
      </c>
      <c r="E13" s="228" t="s">
        <v>1544</v>
      </c>
      <c r="F13" s="14" t="s">
        <v>1542</v>
      </c>
      <c r="G13" s="14"/>
      <c r="H13" s="14"/>
      <c r="I13" s="14"/>
      <c r="J13" s="14">
        <v>4</v>
      </c>
      <c r="K13" s="14">
        <v>0</v>
      </c>
      <c r="L13" s="14">
        <v>0</v>
      </c>
      <c r="M13" s="19">
        <f t="shared" si="2"/>
        <v>8</v>
      </c>
      <c r="N13" s="15" t="s">
        <v>1545</v>
      </c>
      <c r="O13" s="16">
        <v>0.9</v>
      </c>
      <c r="P13" s="16">
        <v>0</v>
      </c>
      <c r="Q13" s="16">
        <v>0</v>
      </c>
      <c r="R13" s="16">
        <v>1</v>
      </c>
      <c r="S13" s="21">
        <f t="shared" si="0"/>
        <v>720</v>
      </c>
      <c r="T13" s="18">
        <v>30000</v>
      </c>
      <c r="U13" s="17">
        <f t="shared" si="1"/>
        <v>24</v>
      </c>
    </row>
    <row r="14" spans="1:24" s="58" customFormat="1" ht="33" customHeight="1" x14ac:dyDescent="0.25">
      <c r="A14" s="28">
        <v>11</v>
      </c>
      <c r="B14" s="217" t="s">
        <v>1547</v>
      </c>
      <c r="C14" s="13" t="s">
        <v>126</v>
      </c>
      <c r="D14" s="13">
        <v>13</v>
      </c>
      <c r="E14" s="228" t="s">
        <v>1548</v>
      </c>
      <c r="F14" s="13" t="s">
        <v>1542</v>
      </c>
      <c r="G14" s="136"/>
      <c r="H14" s="136"/>
      <c r="I14" s="138"/>
      <c r="J14" s="14">
        <v>2</v>
      </c>
      <c r="K14" s="14">
        <v>1</v>
      </c>
      <c r="L14" s="14">
        <v>3</v>
      </c>
      <c r="M14" s="19">
        <f t="shared" si="2"/>
        <v>8</v>
      </c>
      <c r="N14" s="15" t="s">
        <v>1549</v>
      </c>
      <c r="O14" s="16">
        <v>0.3</v>
      </c>
      <c r="P14" s="16">
        <v>0</v>
      </c>
      <c r="Q14" s="16">
        <v>1</v>
      </c>
      <c r="R14" s="16">
        <v>1.1499999999999999</v>
      </c>
      <c r="S14" s="17">
        <f t="shared" si="0"/>
        <v>483</v>
      </c>
      <c r="T14" s="18">
        <v>8000</v>
      </c>
      <c r="U14" s="17">
        <f t="shared" si="1"/>
        <v>60.375</v>
      </c>
    </row>
    <row r="15" spans="1:24" s="58" customFormat="1" ht="33" customHeight="1" x14ac:dyDescent="0.25">
      <c r="A15" s="12">
        <v>12</v>
      </c>
      <c r="B15" s="217" t="s">
        <v>1550</v>
      </c>
      <c r="C15" s="13" t="s">
        <v>126</v>
      </c>
      <c r="D15" s="13">
        <v>16</v>
      </c>
      <c r="E15" s="228" t="s">
        <v>1551</v>
      </c>
      <c r="F15" s="13" t="s">
        <v>1542</v>
      </c>
      <c r="G15" s="13"/>
      <c r="H15" s="13"/>
      <c r="I15" s="14"/>
      <c r="J15" s="14">
        <v>4</v>
      </c>
      <c r="K15" s="14">
        <v>6</v>
      </c>
      <c r="L15" s="14">
        <v>6</v>
      </c>
      <c r="M15" s="19">
        <f t="shared" si="2"/>
        <v>20</v>
      </c>
      <c r="N15" s="15" t="s">
        <v>73</v>
      </c>
      <c r="O15" s="16">
        <v>0.9</v>
      </c>
      <c r="P15" s="16">
        <v>1</v>
      </c>
      <c r="Q15" s="16">
        <v>1</v>
      </c>
      <c r="R15" s="16">
        <v>1</v>
      </c>
      <c r="S15" s="17">
        <f t="shared" si="0"/>
        <v>1920</v>
      </c>
      <c r="T15" s="18">
        <v>62000</v>
      </c>
      <c r="U15" s="17">
        <f t="shared" si="1"/>
        <v>30.967741935483872</v>
      </c>
      <c r="V15" s="24"/>
      <c r="W15" s="24"/>
      <c r="X15" s="24"/>
    </row>
    <row r="16" spans="1:24" s="58" customFormat="1" ht="33" customHeight="1" x14ac:dyDescent="0.25">
      <c r="A16" s="28">
        <v>13</v>
      </c>
      <c r="B16" s="217" t="s">
        <v>1552</v>
      </c>
      <c r="C16" s="13" t="s">
        <v>126</v>
      </c>
      <c r="D16" s="13">
        <v>17</v>
      </c>
      <c r="E16" s="228" t="s">
        <v>1553</v>
      </c>
      <c r="F16" s="14" t="s">
        <v>1542</v>
      </c>
      <c r="G16" s="14"/>
      <c r="H16" s="14"/>
      <c r="I16" s="14"/>
      <c r="J16" s="14">
        <v>4</v>
      </c>
      <c r="K16" s="14">
        <v>9</v>
      </c>
      <c r="L16" s="14">
        <v>9</v>
      </c>
      <c r="M16" s="19">
        <f t="shared" si="2"/>
        <v>26</v>
      </c>
      <c r="N16" s="15" t="s">
        <v>1554</v>
      </c>
      <c r="O16" s="16">
        <v>0.9</v>
      </c>
      <c r="P16" s="16">
        <v>1</v>
      </c>
      <c r="Q16" s="16">
        <v>1</v>
      </c>
      <c r="R16" s="16">
        <v>1</v>
      </c>
      <c r="S16" s="17">
        <f t="shared" si="0"/>
        <v>2520</v>
      </c>
      <c r="T16" s="18">
        <f>485*200</f>
        <v>97000</v>
      </c>
      <c r="U16" s="17">
        <f t="shared" si="1"/>
        <v>25.979381443298969</v>
      </c>
      <c r="V16" s="24"/>
      <c r="W16" s="24"/>
      <c r="X16" s="24"/>
    </row>
    <row r="17" spans="1:24" s="58" customFormat="1" ht="33" customHeight="1" x14ac:dyDescent="0.25">
      <c r="A17" s="12">
        <v>14</v>
      </c>
      <c r="B17" s="171" t="s">
        <v>1555</v>
      </c>
      <c r="C17" s="164" t="s">
        <v>126</v>
      </c>
      <c r="D17" s="164">
        <v>20</v>
      </c>
      <c r="E17" s="172" t="s">
        <v>1556</v>
      </c>
      <c r="F17" s="13" t="s">
        <v>1542</v>
      </c>
      <c r="G17" s="14"/>
      <c r="H17" s="14"/>
      <c r="I17" s="14"/>
      <c r="J17" s="12">
        <v>2</v>
      </c>
      <c r="K17" s="12">
        <v>6</v>
      </c>
      <c r="L17" s="12">
        <v>0</v>
      </c>
      <c r="M17" s="26">
        <f t="shared" si="2"/>
        <v>10</v>
      </c>
      <c r="N17" s="25" t="s">
        <v>150</v>
      </c>
      <c r="O17" s="88">
        <v>0.47</v>
      </c>
      <c r="P17" s="88">
        <v>0.98</v>
      </c>
      <c r="Q17" s="88">
        <v>0.98</v>
      </c>
      <c r="R17" s="27">
        <v>1.3</v>
      </c>
      <c r="S17" s="78">
        <f t="shared" si="0"/>
        <v>1008.8</v>
      </c>
      <c r="T17" s="18">
        <v>15000</v>
      </c>
      <c r="U17" s="17">
        <f t="shared" si="1"/>
        <v>67.25333333333333</v>
      </c>
      <c r="V17"/>
      <c r="W17"/>
      <c r="X17"/>
    </row>
    <row r="18" spans="1:24" s="58" customFormat="1" ht="33" customHeight="1" x14ac:dyDescent="0.25">
      <c r="A18" s="28">
        <v>15</v>
      </c>
      <c r="B18" s="218" t="s">
        <v>1557</v>
      </c>
      <c r="C18" s="13" t="s">
        <v>126</v>
      </c>
      <c r="D18" s="13" t="s">
        <v>1558</v>
      </c>
      <c r="E18" s="228" t="s">
        <v>322</v>
      </c>
      <c r="F18" s="14" t="s">
        <v>1542</v>
      </c>
      <c r="G18" s="14"/>
      <c r="H18" s="14"/>
      <c r="I18" s="14"/>
      <c r="J18" s="14">
        <v>10</v>
      </c>
      <c r="K18" s="14">
        <v>6</v>
      </c>
      <c r="L18" s="14">
        <v>6</v>
      </c>
      <c r="M18" s="245">
        <f t="shared" si="2"/>
        <v>32</v>
      </c>
      <c r="N18" s="15" t="s">
        <v>73</v>
      </c>
      <c r="O18" s="16">
        <v>0.9</v>
      </c>
      <c r="P18" s="16">
        <v>1</v>
      </c>
      <c r="Q18" s="16">
        <v>1</v>
      </c>
      <c r="R18" s="16">
        <v>1</v>
      </c>
      <c r="S18" s="17">
        <f t="shared" si="0"/>
        <v>3000</v>
      </c>
      <c r="T18" s="18">
        <v>218000</v>
      </c>
      <c r="U18" s="17">
        <f t="shared" si="1"/>
        <v>13.761467889908257</v>
      </c>
      <c r="V18"/>
      <c r="W18"/>
      <c r="X18"/>
    </row>
    <row r="19" spans="1:24" s="58" customFormat="1" ht="33" customHeight="1" x14ac:dyDescent="0.25">
      <c r="A19" s="12">
        <v>16</v>
      </c>
      <c r="B19" s="217" t="s">
        <v>1559</v>
      </c>
      <c r="C19" s="13" t="s">
        <v>126</v>
      </c>
      <c r="D19" s="13">
        <v>11</v>
      </c>
      <c r="E19" s="228" t="s">
        <v>1560</v>
      </c>
      <c r="F19" s="229" t="s">
        <v>1561</v>
      </c>
      <c r="G19" s="141"/>
      <c r="H19" s="138"/>
      <c r="I19" s="138"/>
      <c r="J19" s="14">
        <v>0</v>
      </c>
      <c r="K19" s="14">
        <v>1</v>
      </c>
      <c r="L19" s="14">
        <v>9</v>
      </c>
      <c r="M19" s="245">
        <f t="shared" si="2"/>
        <v>10</v>
      </c>
      <c r="N19" s="15" t="s">
        <v>1562</v>
      </c>
      <c r="O19" s="16">
        <v>0.5</v>
      </c>
      <c r="P19" s="16">
        <v>0</v>
      </c>
      <c r="Q19" s="16">
        <v>0.8</v>
      </c>
      <c r="R19" s="16">
        <v>1</v>
      </c>
      <c r="S19" s="17">
        <f t="shared" si="0"/>
        <v>720</v>
      </c>
      <c r="T19" s="18">
        <v>12000</v>
      </c>
      <c r="U19" s="17">
        <f t="shared" si="1"/>
        <v>60</v>
      </c>
    </row>
    <row r="20" spans="1:24" s="58" customFormat="1" ht="33" customHeight="1" x14ac:dyDescent="0.25">
      <c r="A20" s="28">
        <v>17</v>
      </c>
      <c r="B20" s="219" t="s">
        <v>1563</v>
      </c>
      <c r="C20" s="230" t="s">
        <v>126</v>
      </c>
      <c r="D20" s="230">
        <v>12</v>
      </c>
      <c r="E20" s="228" t="s">
        <v>1564</v>
      </c>
      <c r="F20" s="82" t="s">
        <v>1561</v>
      </c>
      <c r="G20" s="102"/>
      <c r="H20" s="14"/>
      <c r="I20" s="14"/>
      <c r="J20" s="14">
        <v>2</v>
      </c>
      <c r="K20" s="14">
        <v>6</v>
      </c>
      <c r="L20" s="14">
        <v>1</v>
      </c>
      <c r="M20" s="19">
        <f>J20*2+K20+L20</f>
        <v>11</v>
      </c>
      <c r="N20" s="15" t="s">
        <v>150</v>
      </c>
      <c r="O20" s="16">
        <v>0.25</v>
      </c>
      <c r="P20" s="16">
        <v>0.5</v>
      </c>
      <c r="Q20" s="16">
        <v>0.2</v>
      </c>
      <c r="R20" s="16">
        <v>1.3</v>
      </c>
      <c r="S20" s="21">
        <f t="shared" si="0"/>
        <v>546.00000000000011</v>
      </c>
      <c r="T20" s="18">
        <v>12000</v>
      </c>
      <c r="U20" s="75">
        <f t="shared" si="1"/>
        <v>45.500000000000014</v>
      </c>
      <c r="V20"/>
      <c r="W20"/>
      <c r="X20"/>
    </row>
    <row r="21" spans="1:24" s="58" customFormat="1" ht="33" customHeight="1" x14ac:dyDescent="0.25">
      <c r="A21" s="12">
        <v>18</v>
      </c>
      <c r="B21" s="216" t="s">
        <v>1565</v>
      </c>
      <c r="C21" s="13" t="s">
        <v>169</v>
      </c>
      <c r="D21" s="13">
        <v>11</v>
      </c>
      <c r="E21" s="228" t="s">
        <v>1566</v>
      </c>
      <c r="F21" s="82" t="s">
        <v>1561</v>
      </c>
      <c r="G21" s="102"/>
      <c r="H21" s="14"/>
      <c r="I21" s="14"/>
      <c r="J21" s="14">
        <v>0</v>
      </c>
      <c r="K21" s="14">
        <v>6</v>
      </c>
      <c r="L21" s="14">
        <v>1</v>
      </c>
      <c r="M21" s="19">
        <f>(J21*2)+K21+L21</f>
        <v>7</v>
      </c>
      <c r="N21" s="15" t="s">
        <v>1567</v>
      </c>
      <c r="O21" s="16">
        <v>0.25</v>
      </c>
      <c r="P21" s="16">
        <v>0.5</v>
      </c>
      <c r="Q21" s="16">
        <v>0.2</v>
      </c>
      <c r="R21" s="16">
        <v>1.3</v>
      </c>
      <c r="S21" s="21">
        <f t="shared" si="0"/>
        <v>416</v>
      </c>
      <c r="T21" s="18">
        <v>10000</v>
      </c>
      <c r="U21" s="17">
        <f t="shared" si="1"/>
        <v>41.6</v>
      </c>
      <c r="V21"/>
      <c r="W21"/>
      <c r="X21"/>
    </row>
    <row r="22" spans="1:24" s="24" customFormat="1" ht="33" customHeight="1" x14ac:dyDescent="0.25">
      <c r="A22" s="28">
        <v>19</v>
      </c>
      <c r="B22" s="220" t="s">
        <v>1568</v>
      </c>
      <c r="C22" s="231" t="s">
        <v>126</v>
      </c>
      <c r="D22" s="231">
        <v>7</v>
      </c>
      <c r="E22" s="232" t="s">
        <v>1569</v>
      </c>
      <c r="F22" s="82" t="s">
        <v>1561</v>
      </c>
      <c r="G22" s="133"/>
      <c r="H22" s="125"/>
      <c r="I22" s="125"/>
      <c r="J22" s="125">
        <v>4</v>
      </c>
      <c r="K22" s="125">
        <v>6</v>
      </c>
      <c r="L22" s="125">
        <v>6</v>
      </c>
      <c r="M22" s="170">
        <f>(J22*2)+K22+L22</f>
        <v>20</v>
      </c>
      <c r="N22" s="126" t="s">
        <v>1570</v>
      </c>
      <c r="O22" s="88">
        <v>0.5</v>
      </c>
      <c r="P22" s="88">
        <v>0.1</v>
      </c>
      <c r="Q22" s="88">
        <v>0.1</v>
      </c>
      <c r="R22" s="88">
        <v>1.1499999999999999</v>
      </c>
      <c r="S22" s="78">
        <f t="shared" si="0"/>
        <v>597.99999999999989</v>
      </c>
      <c r="T22" s="18">
        <v>27000</v>
      </c>
      <c r="U22" s="75">
        <f t="shared" si="1"/>
        <v>22.148148148148142</v>
      </c>
      <c r="V22" s="58"/>
      <c r="W22" s="58"/>
      <c r="X22" s="58"/>
    </row>
    <row r="23" spans="1:24" s="24" customFormat="1" ht="33" customHeight="1" x14ac:dyDescent="0.25">
      <c r="A23" s="12">
        <v>20</v>
      </c>
      <c r="B23" s="222" t="s">
        <v>1571</v>
      </c>
      <c r="C23" s="230" t="s">
        <v>126</v>
      </c>
      <c r="D23" s="229">
        <v>20</v>
      </c>
      <c r="E23" s="233" t="s">
        <v>1141</v>
      </c>
      <c r="F23" s="229" t="s">
        <v>1561</v>
      </c>
      <c r="G23" s="166">
        <v>45502</v>
      </c>
      <c r="H23" s="82" t="s">
        <v>1572</v>
      </c>
      <c r="I23" s="82"/>
      <c r="J23" s="82">
        <v>4</v>
      </c>
      <c r="K23" s="82">
        <v>6</v>
      </c>
      <c r="L23" s="82">
        <v>1</v>
      </c>
      <c r="M23" s="83">
        <f>J23*2+K23+L23</f>
        <v>15</v>
      </c>
      <c r="N23" s="82" t="s">
        <v>1573</v>
      </c>
      <c r="O23" s="134">
        <v>0.25</v>
      </c>
      <c r="P23" s="134">
        <v>0.5</v>
      </c>
      <c r="Q23" s="134">
        <v>0.2</v>
      </c>
      <c r="R23" s="84">
        <v>1.1499999999999999</v>
      </c>
      <c r="S23" s="160">
        <f t="shared" si="0"/>
        <v>598</v>
      </c>
      <c r="T23" s="86">
        <v>30000</v>
      </c>
      <c r="U23" s="85">
        <f t="shared" si="1"/>
        <v>19.933333333333334</v>
      </c>
      <c r="V23" s="58"/>
      <c r="W23" s="58"/>
      <c r="X23" s="58"/>
    </row>
    <row r="24" spans="1:24" s="24" customFormat="1" ht="33" customHeight="1" x14ac:dyDescent="0.25">
      <c r="A24" s="28">
        <v>21</v>
      </c>
      <c r="B24" s="219" t="s">
        <v>1574</v>
      </c>
      <c r="C24" s="230" t="s">
        <v>126</v>
      </c>
      <c r="D24" s="230">
        <v>12</v>
      </c>
      <c r="E24" s="228" t="s">
        <v>1575</v>
      </c>
      <c r="F24" s="229" t="s">
        <v>1561</v>
      </c>
      <c r="G24" s="102"/>
      <c r="H24" s="14"/>
      <c r="I24" s="14"/>
      <c r="J24" s="14">
        <v>0</v>
      </c>
      <c r="K24" s="14">
        <v>3</v>
      </c>
      <c r="L24" s="14">
        <v>1</v>
      </c>
      <c r="M24" s="19">
        <f>(J24*2)+K24+L24</f>
        <v>4</v>
      </c>
      <c r="N24" s="14" t="s">
        <v>1576</v>
      </c>
      <c r="O24" s="16">
        <v>0.25</v>
      </c>
      <c r="P24" s="16">
        <v>0.5</v>
      </c>
      <c r="Q24" s="16">
        <v>0.2</v>
      </c>
      <c r="R24" s="16">
        <v>1.1499999999999999</v>
      </c>
      <c r="S24" s="21">
        <f t="shared" si="0"/>
        <v>195.49999999999997</v>
      </c>
      <c r="T24" s="18">
        <v>10000</v>
      </c>
      <c r="U24" s="17">
        <f t="shared" si="1"/>
        <v>19.549999999999997</v>
      </c>
      <c r="V24" s="58"/>
      <c r="W24" s="58"/>
      <c r="X24" s="58"/>
    </row>
    <row r="25" spans="1:24" s="24" customFormat="1" ht="33" customHeight="1" x14ac:dyDescent="0.25">
      <c r="A25" s="12">
        <v>22</v>
      </c>
      <c r="B25" s="219" t="s">
        <v>1577</v>
      </c>
      <c r="C25" s="230" t="s">
        <v>126</v>
      </c>
      <c r="D25" s="230">
        <v>5</v>
      </c>
      <c r="E25" s="228" t="s">
        <v>1578</v>
      </c>
      <c r="F25" s="82" t="s">
        <v>1561</v>
      </c>
      <c r="G25" s="102"/>
      <c r="H25" s="14"/>
      <c r="I25" s="14"/>
      <c r="J25" s="14">
        <v>0</v>
      </c>
      <c r="K25" s="14">
        <v>3</v>
      </c>
      <c r="L25" s="14">
        <v>3</v>
      </c>
      <c r="M25" s="19">
        <f>(J25*2)+K25+L25</f>
        <v>6</v>
      </c>
      <c r="N25" s="15" t="s">
        <v>1579</v>
      </c>
      <c r="O25" s="16">
        <v>0.75</v>
      </c>
      <c r="P25" s="16">
        <v>0.4</v>
      </c>
      <c r="Q25" s="16">
        <v>0.6</v>
      </c>
      <c r="R25" s="16">
        <v>1</v>
      </c>
      <c r="S25" s="75">
        <f t="shared" si="0"/>
        <v>300</v>
      </c>
      <c r="T25" s="18">
        <v>16000</v>
      </c>
      <c r="U25" s="17">
        <f t="shared" si="1"/>
        <v>18.75</v>
      </c>
      <c r="V25" s="58"/>
      <c r="W25" s="58"/>
      <c r="X25" s="58"/>
    </row>
    <row r="26" spans="1:24" s="24" customFormat="1" ht="33" customHeight="1" x14ac:dyDescent="0.25">
      <c r="A26" s="28">
        <v>23</v>
      </c>
      <c r="B26" s="223" t="s">
        <v>1580</v>
      </c>
      <c r="C26" s="234" t="s">
        <v>126</v>
      </c>
      <c r="D26" s="234">
        <v>5</v>
      </c>
      <c r="E26" s="233" t="s">
        <v>252</v>
      </c>
      <c r="F26" s="82" t="s">
        <v>1561</v>
      </c>
      <c r="G26" s="102"/>
      <c r="H26" s="82"/>
      <c r="I26" s="82"/>
      <c r="J26" s="82">
        <v>2</v>
      </c>
      <c r="K26" s="82">
        <v>6</v>
      </c>
      <c r="L26" s="82">
        <v>6</v>
      </c>
      <c r="M26" s="83">
        <f>J26*2+K26+L26</f>
        <v>16</v>
      </c>
      <c r="N26" s="87" t="s">
        <v>1581</v>
      </c>
      <c r="O26" s="84">
        <v>0.2</v>
      </c>
      <c r="P26" s="84">
        <v>0.2</v>
      </c>
      <c r="Q26" s="84">
        <v>0.1</v>
      </c>
      <c r="R26" s="16">
        <v>1</v>
      </c>
      <c r="S26" s="85">
        <f t="shared" si="0"/>
        <v>260</v>
      </c>
      <c r="T26" s="86">
        <v>30000</v>
      </c>
      <c r="U26" s="17">
        <f t="shared" si="1"/>
        <v>8.6666666666666661</v>
      </c>
      <c r="V26" s="58"/>
      <c r="W26" s="58"/>
      <c r="X26" s="58"/>
    </row>
    <row r="27" spans="1:24" s="24" customFormat="1" ht="33" customHeight="1" x14ac:dyDescent="0.25">
      <c r="A27" s="12">
        <v>24</v>
      </c>
      <c r="B27" s="216" t="s">
        <v>1582</v>
      </c>
      <c r="C27" s="13" t="s">
        <v>126</v>
      </c>
      <c r="D27" s="13">
        <v>13</v>
      </c>
      <c r="E27" s="228" t="s">
        <v>219</v>
      </c>
      <c r="F27" s="14" t="s">
        <v>1542</v>
      </c>
      <c r="G27" s="14"/>
      <c r="H27" s="14"/>
      <c r="I27" s="14"/>
      <c r="J27" s="14">
        <v>4</v>
      </c>
      <c r="K27" s="14">
        <v>6</v>
      </c>
      <c r="L27" s="14">
        <v>0</v>
      </c>
      <c r="M27" s="19">
        <f t="shared" ref="M27:M33" si="3">(J27*2)+K27+L27</f>
        <v>14</v>
      </c>
      <c r="N27" s="15" t="s">
        <v>150</v>
      </c>
      <c r="O27" s="16">
        <v>0.47</v>
      </c>
      <c r="P27" s="16">
        <v>0.98</v>
      </c>
      <c r="Q27" s="16">
        <v>0.98</v>
      </c>
      <c r="R27" s="16">
        <v>1.3</v>
      </c>
      <c r="S27" s="17">
        <f t="shared" si="0"/>
        <v>1253.2000000000003</v>
      </c>
      <c r="T27" s="18">
        <v>15000</v>
      </c>
      <c r="U27" s="17">
        <f t="shared" si="1"/>
        <v>83.546666666666681</v>
      </c>
      <c r="V27"/>
      <c r="W27"/>
      <c r="X27"/>
    </row>
    <row r="28" spans="1:24" s="24" customFormat="1" ht="33" customHeight="1" x14ac:dyDescent="0.25">
      <c r="A28" s="28">
        <v>25</v>
      </c>
      <c r="B28" s="219" t="s">
        <v>1583</v>
      </c>
      <c r="C28" s="13" t="s">
        <v>126</v>
      </c>
      <c r="D28" s="13">
        <v>3</v>
      </c>
      <c r="E28" s="228" t="s">
        <v>1584</v>
      </c>
      <c r="F28" s="14" t="s">
        <v>1585</v>
      </c>
      <c r="G28" s="14"/>
      <c r="H28" s="14"/>
      <c r="I28" s="14"/>
      <c r="J28" s="14">
        <v>1</v>
      </c>
      <c r="K28" s="14">
        <v>3</v>
      </c>
      <c r="L28" s="14">
        <v>0</v>
      </c>
      <c r="M28" s="19">
        <f t="shared" si="3"/>
        <v>5</v>
      </c>
      <c r="N28" s="15" t="s">
        <v>1586</v>
      </c>
      <c r="O28" s="16">
        <v>0.9</v>
      </c>
      <c r="P28" s="16">
        <v>1</v>
      </c>
      <c r="Q28" s="16">
        <v>1</v>
      </c>
      <c r="R28" s="16">
        <v>1</v>
      </c>
      <c r="S28" s="17">
        <f t="shared" si="0"/>
        <v>480</v>
      </c>
      <c r="T28" s="18">
        <v>149000</v>
      </c>
      <c r="U28" s="17">
        <f t="shared" si="1"/>
        <v>3.2214765100671139</v>
      </c>
      <c r="V28"/>
      <c r="W28"/>
      <c r="X28"/>
    </row>
    <row r="29" spans="1:24" s="24" customFormat="1" ht="33" customHeight="1" x14ac:dyDescent="0.25">
      <c r="A29" s="12">
        <v>26</v>
      </c>
      <c r="B29" s="119" t="s">
        <v>1587</v>
      </c>
      <c r="C29" s="162" t="s">
        <v>126</v>
      </c>
      <c r="D29" s="162">
        <v>6</v>
      </c>
      <c r="E29" s="168" t="s">
        <v>1588</v>
      </c>
      <c r="F29" s="162" t="s">
        <v>1527</v>
      </c>
      <c r="G29" s="162"/>
      <c r="H29" s="162"/>
      <c r="I29" s="72"/>
      <c r="J29" s="72">
        <v>4</v>
      </c>
      <c r="K29" s="72">
        <v>1</v>
      </c>
      <c r="L29" s="72">
        <v>6</v>
      </c>
      <c r="M29" s="73">
        <f t="shared" si="3"/>
        <v>15</v>
      </c>
      <c r="N29" s="71" t="s">
        <v>1589</v>
      </c>
      <c r="O29" s="90">
        <v>0.3</v>
      </c>
      <c r="P29" s="90">
        <v>0.1</v>
      </c>
      <c r="Q29" s="90">
        <v>1</v>
      </c>
      <c r="R29" s="90">
        <v>1.1499999999999999</v>
      </c>
      <c r="S29" s="75">
        <f>((J29*O29*2)+(K29*P29)+(L29*Q29))*R29*100</f>
        <v>977.49999999999989</v>
      </c>
      <c r="T29" s="91">
        <v>18000</v>
      </c>
      <c r="U29" s="75">
        <f t="shared" si="1"/>
        <v>54.30555555555555</v>
      </c>
      <c r="V29" s="58"/>
      <c r="W29" s="58"/>
      <c r="X29" s="58"/>
    </row>
    <row r="30" spans="1:24" s="24" customFormat="1" ht="33" customHeight="1" x14ac:dyDescent="0.25">
      <c r="A30" s="28">
        <v>27</v>
      </c>
      <c r="B30" s="119" t="s">
        <v>1590</v>
      </c>
      <c r="C30" s="162" t="s">
        <v>126</v>
      </c>
      <c r="D30" s="162">
        <v>15</v>
      </c>
      <c r="E30" s="168" t="s">
        <v>306</v>
      </c>
      <c r="F30" s="71" t="s">
        <v>1591</v>
      </c>
      <c r="G30" s="71"/>
      <c r="H30" s="71"/>
      <c r="I30" s="71"/>
      <c r="J30" s="72">
        <v>10</v>
      </c>
      <c r="K30" s="72">
        <v>6</v>
      </c>
      <c r="L30" s="72">
        <v>6</v>
      </c>
      <c r="M30" s="73">
        <f t="shared" si="3"/>
        <v>32</v>
      </c>
      <c r="N30" s="71" t="s">
        <v>1592</v>
      </c>
      <c r="O30" s="90">
        <v>0.25</v>
      </c>
      <c r="P30" s="90">
        <v>0</v>
      </c>
      <c r="Q30" s="90">
        <v>1</v>
      </c>
      <c r="R30" s="90">
        <v>1</v>
      </c>
      <c r="S30" s="75">
        <f>((J30*O30*2)+(K30*P30)+(L30*Q30))*R30*100</f>
        <v>1100</v>
      </c>
      <c r="T30" s="91">
        <v>53000</v>
      </c>
      <c r="U30" s="75">
        <f t="shared" si="1"/>
        <v>20.754716981132074</v>
      </c>
      <c r="V30"/>
      <c r="W30"/>
      <c r="X30"/>
    </row>
    <row r="31" spans="1:24" s="24" customFormat="1" ht="33" customHeight="1" x14ac:dyDescent="0.25">
      <c r="A31" s="12">
        <v>28</v>
      </c>
      <c r="B31" s="119" t="s">
        <v>1593</v>
      </c>
      <c r="C31" s="162" t="s">
        <v>126</v>
      </c>
      <c r="D31" s="162">
        <v>6</v>
      </c>
      <c r="E31" s="168" t="s">
        <v>1594</v>
      </c>
      <c r="F31" s="77" t="s">
        <v>1595</v>
      </c>
      <c r="G31" s="77"/>
      <c r="H31" s="77"/>
      <c r="I31" s="71"/>
      <c r="J31" s="72">
        <v>6</v>
      </c>
      <c r="K31" s="72">
        <v>6</v>
      </c>
      <c r="L31" s="72">
        <v>9</v>
      </c>
      <c r="M31" s="73">
        <f t="shared" si="3"/>
        <v>27</v>
      </c>
      <c r="N31" s="71" t="s">
        <v>1596</v>
      </c>
      <c r="O31" s="90">
        <v>0.3</v>
      </c>
      <c r="P31" s="90">
        <v>0.5</v>
      </c>
      <c r="Q31" s="90">
        <v>1</v>
      </c>
      <c r="R31" s="90">
        <v>1</v>
      </c>
      <c r="S31" s="75">
        <f>((J31*O31*2)+(K31*P31)+(L31*Q31))*R31*100</f>
        <v>1560</v>
      </c>
      <c r="T31" s="91">
        <v>19000</v>
      </c>
      <c r="U31" s="75">
        <f t="shared" si="1"/>
        <v>82.10526315789474</v>
      </c>
      <c r="V31" s="58"/>
      <c r="W31" s="58"/>
      <c r="X31" s="58"/>
    </row>
    <row r="32" spans="1:24" s="24" customFormat="1" ht="33" customHeight="1" x14ac:dyDescent="0.25">
      <c r="A32" s="28">
        <v>29</v>
      </c>
      <c r="B32" s="216" t="s">
        <v>1597</v>
      </c>
      <c r="C32" s="13" t="s">
        <v>126</v>
      </c>
      <c r="D32" s="13">
        <v>4</v>
      </c>
      <c r="E32" s="228" t="s">
        <v>1598</v>
      </c>
      <c r="F32" s="82" t="s">
        <v>1561</v>
      </c>
      <c r="G32" s="141"/>
      <c r="H32" s="138"/>
      <c r="I32" s="138"/>
      <c r="J32" s="14">
        <v>0</v>
      </c>
      <c r="K32" s="14">
        <v>0</v>
      </c>
      <c r="L32" s="14">
        <v>6</v>
      </c>
      <c r="M32" s="19">
        <f t="shared" si="3"/>
        <v>6</v>
      </c>
      <c r="N32" s="14" t="s">
        <v>1599</v>
      </c>
      <c r="O32" s="16">
        <v>0.5</v>
      </c>
      <c r="P32" s="16">
        <v>0</v>
      </c>
      <c r="Q32" s="16">
        <v>0.4</v>
      </c>
      <c r="R32" s="16">
        <v>1.1499999999999999</v>
      </c>
      <c r="S32" s="17">
        <f t="shared" ref="S32:S55" si="4">(((J32*O32*2)+(K32*P32)+(L32*Q32))*R32)*100</f>
        <v>276</v>
      </c>
      <c r="T32" s="18">
        <v>7000</v>
      </c>
      <c r="U32" s="17">
        <f t="shared" si="1"/>
        <v>39.428571428571431</v>
      </c>
      <c r="V32"/>
      <c r="W32"/>
      <c r="X32"/>
    </row>
    <row r="33" spans="1:24" s="58" customFormat="1" ht="33" customHeight="1" x14ac:dyDescent="0.25">
      <c r="A33" s="12">
        <v>30</v>
      </c>
      <c r="B33" s="224" t="s">
        <v>1600</v>
      </c>
      <c r="C33" s="76" t="s">
        <v>169</v>
      </c>
      <c r="D33" s="76"/>
      <c r="E33" s="227" t="s">
        <v>1601</v>
      </c>
      <c r="F33" s="29" t="s">
        <v>1602</v>
      </c>
      <c r="G33" s="29"/>
      <c r="H33" s="29"/>
      <c r="I33" s="29"/>
      <c r="J33" s="29">
        <v>0</v>
      </c>
      <c r="K33" s="29">
        <v>0</v>
      </c>
      <c r="L33" s="29">
        <v>0</v>
      </c>
      <c r="M33" s="247">
        <f t="shared" si="3"/>
        <v>0</v>
      </c>
      <c r="N33" s="29" t="s">
        <v>1603</v>
      </c>
      <c r="O33" s="79">
        <v>0.1</v>
      </c>
      <c r="P33" s="79">
        <v>0</v>
      </c>
      <c r="Q33" s="79">
        <v>0</v>
      </c>
      <c r="R33" s="79">
        <v>1</v>
      </c>
      <c r="S33" s="241">
        <f t="shared" si="4"/>
        <v>0</v>
      </c>
      <c r="T33" s="89">
        <v>5000</v>
      </c>
      <c r="U33" s="241">
        <f t="shared" si="1"/>
        <v>0</v>
      </c>
    </row>
    <row r="34" spans="1:24" s="58" customFormat="1" ht="33" customHeight="1" x14ac:dyDescent="0.25">
      <c r="A34" s="28">
        <v>31</v>
      </c>
      <c r="B34" s="219" t="s">
        <v>1604</v>
      </c>
      <c r="C34" s="230" t="s">
        <v>126</v>
      </c>
      <c r="D34" s="230" t="s">
        <v>1213</v>
      </c>
      <c r="E34" s="228" t="s">
        <v>1605</v>
      </c>
      <c r="F34" s="82" t="s">
        <v>1606</v>
      </c>
      <c r="G34" s="102"/>
      <c r="H34" s="14"/>
      <c r="I34" s="14"/>
      <c r="J34" s="14">
        <v>2</v>
      </c>
      <c r="K34" s="14">
        <v>6</v>
      </c>
      <c r="L34" s="14">
        <v>6</v>
      </c>
      <c r="M34" s="19">
        <f>J34*2+K34+L34</f>
        <v>16</v>
      </c>
      <c r="N34" s="14" t="s">
        <v>1607</v>
      </c>
      <c r="O34" s="16">
        <v>0.1</v>
      </c>
      <c r="P34" s="16">
        <v>0</v>
      </c>
      <c r="Q34" s="16">
        <v>0</v>
      </c>
      <c r="R34" s="16">
        <v>1.3</v>
      </c>
      <c r="S34" s="78">
        <f t="shared" si="4"/>
        <v>52</v>
      </c>
      <c r="T34" s="18">
        <v>2000</v>
      </c>
      <c r="U34" s="17">
        <f t="shared" si="1"/>
        <v>26</v>
      </c>
      <c r="V34"/>
      <c r="W34"/>
      <c r="X34"/>
    </row>
    <row r="35" spans="1:24" s="58" customFormat="1" ht="33" customHeight="1" x14ac:dyDescent="0.25">
      <c r="A35" s="12">
        <v>32</v>
      </c>
      <c r="B35" s="216" t="s">
        <v>1608</v>
      </c>
      <c r="C35" s="13" t="s">
        <v>126</v>
      </c>
      <c r="D35" s="13">
        <v>13</v>
      </c>
      <c r="E35" s="228" t="s">
        <v>1609</v>
      </c>
      <c r="F35" s="82" t="s">
        <v>1606</v>
      </c>
      <c r="G35" s="102"/>
      <c r="H35" s="14"/>
      <c r="I35" s="14"/>
      <c r="J35" s="14">
        <v>2</v>
      </c>
      <c r="K35" s="14">
        <v>3</v>
      </c>
      <c r="L35" s="14">
        <v>6</v>
      </c>
      <c r="M35" s="19">
        <f>(J35*2)+K35+L35</f>
        <v>13</v>
      </c>
      <c r="N35" s="15" t="s">
        <v>1610</v>
      </c>
      <c r="O35" s="16">
        <v>0.1</v>
      </c>
      <c r="P35" s="16">
        <v>0</v>
      </c>
      <c r="Q35" s="16">
        <v>0</v>
      </c>
      <c r="R35" s="16">
        <v>1.3</v>
      </c>
      <c r="S35" s="17">
        <f t="shared" si="4"/>
        <v>52</v>
      </c>
      <c r="T35" s="18">
        <v>2000</v>
      </c>
      <c r="U35" s="17">
        <f t="shared" si="1"/>
        <v>26</v>
      </c>
      <c r="V35"/>
      <c r="W35"/>
      <c r="X35"/>
    </row>
    <row r="36" spans="1:24" s="58" customFormat="1" ht="33" customHeight="1" x14ac:dyDescent="0.25">
      <c r="A36" s="28">
        <v>33</v>
      </c>
      <c r="B36" s="219" t="s">
        <v>1611</v>
      </c>
      <c r="C36" s="230" t="s">
        <v>126</v>
      </c>
      <c r="D36" s="230">
        <v>9</v>
      </c>
      <c r="E36" s="228" t="s">
        <v>1605</v>
      </c>
      <c r="F36" s="82" t="s">
        <v>1606</v>
      </c>
      <c r="G36" s="133"/>
      <c r="H36" s="14"/>
      <c r="I36" s="14"/>
      <c r="J36" s="14">
        <v>2</v>
      </c>
      <c r="K36" s="14">
        <v>6</v>
      </c>
      <c r="L36" s="14">
        <v>6</v>
      </c>
      <c r="M36" s="19">
        <f>J36*2+K36+L36</f>
        <v>16</v>
      </c>
      <c r="N36" s="14" t="s">
        <v>1607</v>
      </c>
      <c r="O36" s="16">
        <v>0.1</v>
      </c>
      <c r="P36" s="16">
        <v>0</v>
      </c>
      <c r="Q36" s="16">
        <v>0</v>
      </c>
      <c r="R36" s="16">
        <v>1</v>
      </c>
      <c r="S36" s="78">
        <f t="shared" si="4"/>
        <v>40</v>
      </c>
      <c r="T36" s="18">
        <v>2000</v>
      </c>
      <c r="U36" s="17">
        <f t="shared" si="1"/>
        <v>20</v>
      </c>
    </row>
    <row r="37" spans="1:24" s="58" customFormat="1" ht="33" customHeight="1" x14ac:dyDescent="0.25">
      <c r="A37" s="12">
        <v>34</v>
      </c>
      <c r="B37" s="119" t="s">
        <v>1612</v>
      </c>
      <c r="C37" s="77" t="s">
        <v>126</v>
      </c>
      <c r="D37" s="77" t="s">
        <v>216</v>
      </c>
      <c r="E37" s="168" t="s">
        <v>1613</v>
      </c>
      <c r="F37" s="71" t="s">
        <v>1614</v>
      </c>
      <c r="G37" s="71"/>
      <c r="H37" s="71"/>
      <c r="I37" s="71"/>
      <c r="J37" s="72">
        <v>6</v>
      </c>
      <c r="K37" s="72">
        <v>6</v>
      </c>
      <c r="L37" s="72">
        <v>6</v>
      </c>
      <c r="M37" s="73">
        <f t="shared" ref="M37:M42" si="5">(J37*2)+K37+L37</f>
        <v>24</v>
      </c>
      <c r="N37" s="71" t="s">
        <v>1615</v>
      </c>
      <c r="O37" s="74">
        <v>0.26</v>
      </c>
      <c r="P37" s="74">
        <v>0</v>
      </c>
      <c r="Q37" s="74">
        <v>0</v>
      </c>
      <c r="R37" s="74">
        <v>1</v>
      </c>
      <c r="S37" s="75">
        <f t="shared" si="4"/>
        <v>312</v>
      </c>
      <c r="T37" s="91">
        <v>2040</v>
      </c>
      <c r="U37" s="75">
        <v>152.94117650000001</v>
      </c>
    </row>
    <row r="38" spans="1:24" s="58" customFormat="1" ht="33" customHeight="1" x14ac:dyDescent="0.25">
      <c r="A38" s="28">
        <v>35</v>
      </c>
      <c r="B38" s="224" t="s">
        <v>1616</v>
      </c>
      <c r="C38" s="76" t="s">
        <v>126</v>
      </c>
      <c r="D38" s="76">
        <v>12</v>
      </c>
      <c r="E38" s="227" t="s">
        <v>1617</v>
      </c>
      <c r="F38" s="29" t="s">
        <v>1531</v>
      </c>
      <c r="G38" s="142"/>
      <c r="H38" s="142"/>
      <c r="I38" s="142"/>
      <c r="J38" s="29">
        <v>2</v>
      </c>
      <c r="K38" s="29">
        <v>3</v>
      </c>
      <c r="L38" s="29">
        <v>0</v>
      </c>
      <c r="M38" s="247">
        <f t="shared" si="5"/>
        <v>7</v>
      </c>
      <c r="N38" s="29" t="s">
        <v>55</v>
      </c>
      <c r="O38" s="79">
        <v>0.2</v>
      </c>
      <c r="P38" s="79">
        <v>0.1</v>
      </c>
      <c r="Q38" s="79">
        <v>0</v>
      </c>
      <c r="R38" s="79">
        <v>1</v>
      </c>
      <c r="S38" s="241">
        <f t="shared" si="4"/>
        <v>110.00000000000001</v>
      </c>
      <c r="T38" s="89">
        <v>10000</v>
      </c>
      <c r="U38" s="241">
        <f t="shared" ref="U38:U46" si="6">(S38/T38)*1000</f>
        <v>11.000000000000002</v>
      </c>
      <c r="V38" s="24"/>
      <c r="W38" s="24"/>
      <c r="X38" s="24"/>
    </row>
    <row r="39" spans="1:24" ht="33" customHeight="1" x14ac:dyDescent="0.25">
      <c r="A39" s="12">
        <v>36</v>
      </c>
      <c r="B39" s="15" t="s">
        <v>1618</v>
      </c>
      <c r="C39" s="15" t="s">
        <v>126</v>
      </c>
      <c r="D39" s="15">
        <v>19</v>
      </c>
      <c r="E39" s="228" t="s">
        <v>1619</v>
      </c>
      <c r="F39" s="82" t="s">
        <v>1561</v>
      </c>
      <c r="G39" s="102"/>
      <c r="H39" s="14"/>
      <c r="I39" s="14"/>
      <c r="J39" s="14">
        <v>2</v>
      </c>
      <c r="K39" s="14">
        <v>0</v>
      </c>
      <c r="L39" s="14">
        <v>9</v>
      </c>
      <c r="M39" s="19">
        <f t="shared" si="5"/>
        <v>13</v>
      </c>
      <c r="N39" s="15" t="s">
        <v>1620</v>
      </c>
      <c r="O39" s="16">
        <v>0.2</v>
      </c>
      <c r="P39" s="16">
        <v>0</v>
      </c>
      <c r="Q39" s="16">
        <v>0</v>
      </c>
      <c r="R39" s="16">
        <v>1</v>
      </c>
      <c r="S39" s="21">
        <f t="shared" si="4"/>
        <v>80</v>
      </c>
      <c r="T39" s="18">
        <v>30000</v>
      </c>
      <c r="U39" s="17">
        <f t="shared" si="6"/>
        <v>2.6666666666666665</v>
      </c>
    </row>
    <row r="40" spans="1:24" s="249" customFormat="1" ht="33" customHeight="1" x14ac:dyDescent="0.25">
      <c r="A40" s="28">
        <v>37</v>
      </c>
      <c r="B40" s="80" t="s">
        <v>1621</v>
      </c>
      <c r="C40" s="80" t="s">
        <v>126</v>
      </c>
      <c r="D40" s="80">
        <v>6</v>
      </c>
      <c r="E40" s="235" t="s">
        <v>146</v>
      </c>
      <c r="F40" s="14" t="s">
        <v>1542</v>
      </c>
      <c r="G40" s="80"/>
      <c r="H40" s="80"/>
      <c r="I40" s="80"/>
      <c r="J40" s="80">
        <v>2</v>
      </c>
      <c r="K40" s="80">
        <v>6</v>
      </c>
      <c r="L40" s="80">
        <v>0</v>
      </c>
      <c r="M40" s="93">
        <f t="shared" si="5"/>
        <v>10</v>
      </c>
      <c r="N40" s="98" t="s">
        <v>150</v>
      </c>
      <c r="O40" s="99">
        <v>0.47</v>
      </c>
      <c r="P40" s="99">
        <v>0.98</v>
      </c>
      <c r="Q40" s="99">
        <v>0.98</v>
      </c>
      <c r="R40" s="99">
        <v>1</v>
      </c>
      <c r="S40" s="248">
        <f t="shared" si="4"/>
        <v>776</v>
      </c>
      <c r="T40" s="100">
        <v>15000</v>
      </c>
      <c r="U40" s="294">
        <f t="shared" si="6"/>
        <v>51.733333333333334</v>
      </c>
    </row>
    <row r="41" spans="1:24" s="249" customFormat="1" ht="33" customHeight="1" x14ac:dyDescent="0.25">
      <c r="A41" s="12">
        <v>38</v>
      </c>
      <c r="B41" s="80" t="s">
        <v>1622</v>
      </c>
      <c r="C41" s="80" t="s">
        <v>126</v>
      </c>
      <c r="D41" s="80">
        <v>19</v>
      </c>
      <c r="E41" s="235" t="s">
        <v>1623</v>
      </c>
      <c r="F41" s="82" t="s">
        <v>1561</v>
      </c>
      <c r="G41" s="152"/>
      <c r="H41" s="137"/>
      <c r="I41" s="137"/>
      <c r="J41" s="80">
        <v>2</v>
      </c>
      <c r="K41" s="80">
        <v>6</v>
      </c>
      <c r="L41" s="80">
        <v>6</v>
      </c>
      <c r="M41" s="93">
        <f t="shared" si="5"/>
        <v>16</v>
      </c>
      <c r="N41" s="98" t="s">
        <v>1624</v>
      </c>
      <c r="O41" s="99">
        <v>0.3</v>
      </c>
      <c r="P41" s="99">
        <v>0</v>
      </c>
      <c r="Q41" s="99">
        <v>0.6</v>
      </c>
      <c r="R41" s="99">
        <v>1</v>
      </c>
      <c r="S41" s="103">
        <f t="shared" si="4"/>
        <v>480</v>
      </c>
      <c r="T41" s="100">
        <v>10000</v>
      </c>
      <c r="U41" s="294">
        <f t="shared" si="6"/>
        <v>48</v>
      </c>
    </row>
    <row r="42" spans="1:24" ht="33" customHeight="1" x14ac:dyDescent="0.25">
      <c r="A42" s="28">
        <v>39</v>
      </c>
      <c r="B42" s="80" t="s">
        <v>1625</v>
      </c>
      <c r="C42" s="80" t="s">
        <v>126</v>
      </c>
      <c r="D42" s="80">
        <v>12</v>
      </c>
      <c r="E42" s="235" t="s">
        <v>1626</v>
      </c>
      <c r="F42" s="14" t="s">
        <v>1627</v>
      </c>
      <c r="G42" s="80"/>
      <c r="H42" s="80"/>
      <c r="I42" s="80"/>
      <c r="J42" s="80">
        <v>0</v>
      </c>
      <c r="K42" s="80">
        <v>3</v>
      </c>
      <c r="L42" s="80">
        <v>1</v>
      </c>
      <c r="M42" s="250">
        <f t="shared" si="5"/>
        <v>4</v>
      </c>
      <c r="N42" s="98"/>
      <c r="O42" s="159">
        <v>0.25</v>
      </c>
      <c r="P42" s="159">
        <v>0.5</v>
      </c>
      <c r="Q42" s="159">
        <v>0.2</v>
      </c>
      <c r="R42" s="159">
        <v>1.1499999999999999</v>
      </c>
      <c r="S42" s="103">
        <f t="shared" si="4"/>
        <v>195.49999999999997</v>
      </c>
      <c r="T42" s="100">
        <v>10000</v>
      </c>
      <c r="U42" s="295">
        <f t="shared" si="6"/>
        <v>19.549999999999997</v>
      </c>
    </row>
    <row r="43" spans="1:24" ht="33" customHeight="1" x14ac:dyDescent="0.25">
      <c r="A43" s="12">
        <v>40</v>
      </c>
      <c r="B43" s="225" t="s">
        <v>1628</v>
      </c>
      <c r="C43" s="225" t="s">
        <v>126</v>
      </c>
      <c r="D43" s="225">
        <v>17</v>
      </c>
      <c r="E43" s="236" t="s">
        <v>76</v>
      </c>
      <c r="F43" s="82" t="s">
        <v>1561</v>
      </c>
      <c r="G43" s="152">
        <v>45747</v>
      </c>
      <c r="H43" s="163"/>
      <c r="I43" s="163"/>
      <c r="J43" s="132">
        <v>4</v>
      </c>
      <c r="K43" s="132">
        <v>4</v>
      </c>
      <c r="L43" s="132">
        <v>6</v>
      </c>
      <c r="M43" s="93">
        <f>J43*2+K43+L43</f>
        <v>18</v>
      </c>
      <c r="N43" s="225" t="s">
        <v>1629</v>
      </c>
      <c r="O43" s="147">
        <v>0.47</v>
      </c>
      <c r="P43" s="147">
        <v>0.4</v>
      </c>
      <c r="Q43" s="147">
        <v>0.8</v>
      </c>
      <c r="R43" s="99">
        <v>1</v>
      </c>
      <c r="S43" s="248">
        <f t="shared" si="4"/>
        <v>1016</v>
      </c>
      <c r="T43" s="100">
        <v>35000</v>
      </c>
      <c r="U43" s="294">
        <f t="shared" si="6"/>
        <v>29.028571428571428</v>
      </c>
    </row>
    <row r="44" spans="1:24" ht="33" customHeight="1" x14ac:dyDescent="0.25">
      <c r="A44" s="28">
        <v>41</v>
      </c>
      <c r="B44" s="225" t="s">
        <v>1630</v>
      </c>
      <c r="C44" s="225" t="s">
        <v>126</v>
      </c>
      <c r="D44" s="132" t="s">
        <v>1311</v>
      </c>
      <c r="E44" s="236" t="s">
        <v>1631</v>
      </c>
      <c r="F44" s="82" t="s">
        <v>1561</v>
      </c>
      <c r="G44" s="149"/>
      <c r="H44" s="132"/>
      <c r="I44" s="132"/>
      <c r="J44" s="132">
        <v>4</v>
      </c>
      <c r="K44" s="132">
        <v>6</v>
      </c>
      <c r="L44" s="132">
        <v>9</v>
      </c>
      <c r="M44" s="93">
        <f>J44*2+K44+L44</f>
        <v>23</v>
      </c>
      <c r="N44" s="225" t="s">
        <v>1632</v>
      </c>
      <c r="O44" s="146">
        <v>0.5</v>
      </c>
      <c r="P44" s="146">
        <v>0.3</v>
      </c>
      <c r="Q44" s="146">
        <v>0.1</v>
      </c>
      <c r="R44" s="147">
        <v>1.3</v>
      </c>
      <c r="S44" s="248">
        <f t="shared" si="4"/>
        <v>871.00000000000011</v>
      </c>
      <c r="T44" s="148">
        <v>40000</v>
      </c>
      <c r="U44" s="294">
        <f t="shared" si="6"/>
        <v>21.775000000000002</v>
      </c>
    </row>
    <row r="45" spans="1:24" ht="33" customHeight="1" x14ac:dyDescent="0.25">
      <c r="A45" s="12">
        <v>42</v>
      </c>
      <c r="B45" s="132" t="s">
        <v>1633</v>
      </c>
      <c r="C45" s="132" t="s">
        <v>126</v>
      </c>
      <c r="D45" s="132">
        <v>20</v>
      </c>
      <c r="E45" s="236" t="s">
        <v>1631</v>
      </c>
      <c r="F45" s="82" t="s">
        <v>1561</v>
      </c>
      <c r="G45" s="111">
        <v>45722</v>
      </c>
      <c r="H45" s="132"/>
      <c r="I45" s="132"/>
      <c r="J45" s="132">
        <v>6</v>
      </c>
      <c r="K45" s="132">
        <v>4</v>
      </c>
      <c r="L45" s="132">
        <v>2</v>
      </c>
      <c r="M45" s="93">
        <f>J45*2+K45+L45</f>
        <v>18</v>
      </c>
      <c r="N45" s="225" t="s">
        <v>1634</v>
      </c>
      <c r="O45" s="146">
        <v>0.3</v>
      </c>
      <c r="P45" s="146">
        <v>0.1</v>
      </c>
      <c r="Q45" s="146">
        <v>0.1</v>
      </c>
      <c r="R45" s="99">
        <v>1.3</v>
      </c>
      <c r="S45" s="103">
        <f t="shared" si="4"/>
        <v>545.99999999999989</v>
      </c>
      <c r="T45" s="148">
        <v>30000</v>
      </c>
      <c r="U45" s="294">
        <f t="shared" si="6"/>
        <v>18.199999999999996</v>
      </c>
    </row>
    <row r="46" spans="1:24" ht="33" customHeight="1" x14ac:dyDescent="0.25">
      <c r="A46" s="28">
        <v>43</v>
      </c>
      <c r="B46" s="132" t="s">
        <v>1635</v>
      </c>
      <c r="C46" s="132" t="s">
        <v>126</v>
      </c>
      <c r="D46" s="132">
        <v>20</v>
      </c>
      <c r="E46" s="236" t="s">
        <v>1631</v>
      </c>
      <c r="F46" s="82" t="s">
        <v>1561</v>
      </c>
      <c r="G46" s="111">
        <v>45763</v>
      </c>
      <c r="H46" s="132"/>
      <c r="I46" s="132"/>
      <c r="J46" s="132">
        <v>6</v>
      </c>
      <c r="K46" s="132">
        <v>4</v>
      </c>
      <c r="L46" s="132">
        <v>2</v>
      </c>
      <c r="M46" s="93">
        <f>J46*2+K46+L46</f>
        <v>18</v>
      </c>
      <c r="N46" s="225" t="s">
        <v>1636</v>
      </c>
      <c r="O46" s="146">
        <v>0.3</v>
      </c>
      <c r="P46" s="146">
        <v>0.1</v>
      </c>
      <c r="Q46" s="146">
        <v>0.1</v>
      </c>
      <c r="R46" s="99">
        <v>1.3</v>
      </c>
      <c r="S46" s="103">
        <f t="shared" si="4"/>
        <v>545.99999999999989</v>
      </c>
      <c r="T46" s="148">
        <v>30000</v>
      </c>
      <c r="U46" s="294">
        <f t="shared" si="6"/>
        <v>18.199999999999996</v>
      </c>
    </row>
    <row r="47" spans="1:24" ht="33" customHeight="1" x14ac:dyDescent="0.25">
      <c r="A47" s="12">
        <v>44</v>
      </c>
      <c r="B47" s="95" t="s">
        <v>1394</v>
      </c>
      <c r="C47" s="95" t="s">
        <v>126</v>
      </c>
      <c r="D47" s="95">
        <v>13</v>
      </c>
      <c r="E47" s="237" t="s">
        <v>1395</v>
      </c>
      <c r="F47" s="71" t="s">
        <v>1516</v>
      </c>
      <c r="G47" s="95"/>
      <c r="H47" s="95"/>
      <c r="I47" s="95"/>
      <c r="J47" s="121">
        <v>10</v>
      </c>
      <c r="K47" s="121">
        <v>6</v>
      </c>
      <c r="L47" s="121">
        <v>6</v>
      </c>
      <c r="M47" s="250">
        <f t="shared" ref="M47:M55" si="7">(J47*2)+K47+L47</f>
        <v>32</v>
      </c>
      <c r="N47" s="95" t="s">
        <v>1637</v>
      </c>
      <c r="O47" s="251">
        <v>0.4</v>
      </c>
      <c r="P47" s="251">
        <v>0</v>
      </c>
      <c r="Q47" s="251">
        <v>0</v>
      </c>
      <c r="R47" s="251">
        <v>1.1499999999999999</v>
      </c>
      <c r="S47" s="239">
        <f t="shared" si="4"/>
        <v>919.99999999999989</v>
      </c>
      <c r="T47" s="135">
        <v>37740</v>
      </c>
      <c r="U47" s="295">
        <v>24.37731849</v>
      </c>
    </row>
    <row r="48" spans="1:24" ht="33" customHeight="1" x14ac:dyDescent="0.25">
      <c r="A48" s="28">
        <v>45</v>
      </c>
      <c r="B48" s="95" t="s">
        <v>1638</v>
      </c>
      <c r="C48" s="95" t="s">
        <v>126</v>
      </c>
      <c r="D48" s="95">
        <v>2</v>
      </c>
      <c r="E48" s="237" t="s">
        <v>1639</v>
      </c>
      <c r="F48" s="71" t="s">
        <v>1520</v>
      </c>
      <c r="G48" s="95"/>
      <c r="H48" s="95"/>
      <c r="I48" s="95"/>
      <c r="J48" s="121">
        <v>8</v>
      </c>
      <c r="K48" s="121">
        <v>6</v>
      </c>
      <c r="L48" s="121">
        <v>6</v>
      </c>
      <c r="M48" s="250">
        <f t="shared" si="7"/>
        <v>28</v>
      </c>
      <c r="N48" s="252" t="s">
        <v>1640</v>
      </c>
      <c r="O48" s="251">
        <v>0.2</v>
      </c>
      <c r="P48" s="251">
        <v>0</v>
      </c>
      <c r="Q48" s="251">
        <v>0</v>
      </c>
      <c r="R48" s="251">
        <v>1.1499999999999999</v>
      </c>
      <c r="S48" s="239">
        <f t="shared" si="4"/>
        <v>368</v>
      </c>
      <c r="T48" s="135">
        <v>1530</v>
      </c>
      <c r="U48" s="295">
        <v>240.52287580000001</v>
      </c>
    </row>
    <row r="49" spans="1:28" ht="33" customHeight="1" x14ac:dyDescent="0.25">
      <c r="A49" s="12">
        <v>46</v>
      </c>
      <c r="B49" s="95" t="s">
        <v>1641</v>
      </c>
      <c r="C49" s="121" t="s">
        <v>126</v>
      </c>
      <c r="D49" s="121">
        <v>12</v>
      </c>
      <c r="E49" s="237" t="s">
        <v>1642</v>
      </c>
      <c r="F49" s="72" t="s">
        <v>1527</v>
      </c>
      <c r="G49" s="121"/>
      <c r="H49" s="121"/>
      <c r="I49" s="121"/>
      <c r="J49" s="121">
        <v>10</v>
      </c>
      <c r="K49" s="121">
        <v>9</v>
      </c>
      <c r="L49" s="121">
        <v>9</v>
      </c>
      <c r="M49" s="250">
        <f t="shared" si="7"/>
        <v>38</v>
      </c>
      <c r="N49" s="95" t="s">
        <v>1643</v>
      </c>
      <c r="O49" s="173">
        <v>0.3</v>
      </c>
      <c r="P49" s="173">
        <v>0</v>
      </c>
      <c r="Q49" s="173">
        <v>1</v>
      </c>
      <c r="R49" s="173">
        <v>1.1499999999999999</v>
      </c>
      <c r="S49" s="239">
        <f t="shared" si="4"/>
        <v>1725</v>
      </c>
      <c r="T49" s="174">
        <v>3300</v>
      </c>
      <c r="U49" s="295">
        <f>(S49/T49)*1000</f>
        <v>522.72727272727275</v>
      </c>
    </row>
    <row r="50" spans="1:28" ht="33" customHeight="1" x14ac:dyDescent="0.25">
      <c r="A50" s="28">
        <v>47</v>
      </c>
      <c r="B50" s="77" t="s">
        <v>1644</v>
      </c>
      <c r="C50" s="162" t="s">
        <v>126</v>
      </c>
      <c r="D50" s="72">
        <v>13</v>
      </c>
      <c r="E50" s="168" t="s">
        <v>1645</v>
      </c>
      <c r="F50" s="72" t="s">
        <v>1538</v>
      </c>
      <c r="G50" s="140"/>
      <c r="H50" s="140"/>
      <c r="I50" s="140"/>
      <c r="J50" s="72">
        <v>0</v>
      </c>
      <c r="K50" s="72">
        <v>3</v>
      </c>
      <c r="L50" s="72">
        <v>3</v>
      </c>
      <c r="M50" s="73">
        <f t="shared" si="7"/>
        <v>6</v>
      </c>
      <c r="N50" s="71" t="s">
        <v>1592</v>
      </c>
      <c r="O50" s="79">
        <v>0.1</v>
      </c>
      <c r="P50" s="79">
        <v>0.2</v>
      </c>
      <c r="Q50" s="79">
        <v>0.3</v>
      </c>
      <c r="R50" s="79">
        <v>1</v>
      </c>
      <c r="S50" s="241">
        <f t="shared" si="4"/>
        <v>150</v>
      </c>
      <c r="T50" s="91">
        <v>2000</v>
      </c>
      <c r="U50" s="241">
        <f>(S50/T50)*1000</f>
        <v>75</v>
      </c>
      <c r="V50" s="243"/>
      <c r="W50" s="243"/>
      <c r="X50" s="243"/>
      <c r="Y50" s="243"/>
      <c r="Z50" s="243"/>
      <c r="AA50" s="243"/>
      <c r="AB50" s="243"/>
    </row>
    <row r="51" spans="1:28" ht="33" customHeight="1" x14ac:dyDescent="0.25">
      <c r="A51" s="12">
        <v>48</v>
      </c>
      <c r="B51" s="95" t="s">
        <v>1646</v>
      </c>
      <c r="C51" s="95" t="s">
        <v>169</v>
      </c>
      <c r="D51" s="95">
        <v>19</v>
      </c>
      <c r="E51" s="237" t="s">
        <v>1647</v>
      </c>
      <c r="F51" s="72" t="s">
        <v>1527</v>
      </c>
      <c r="G51" s="121"/>
      <c r="H51" s="121"/>
      <c r="I51" s="121"/>
      <c r="J51" s="121">
        <v>2</v>
      </c>
      <c r="K51" s="121">
        <v>9</v>
      </c>
      <c r="L51" s="121">
        <v>6</v>
      </c>
      <c r="M51" s="250">
        <f t="shared" si="7"/>
        <v>19</v>
      </c>
      <c r="N51" s="95" t="s">
        <v>1648</v>
      </c>
      <c r="O51" s="173">
        <v>0.5</v>
      </c>
      <c r="P51" s="173">
        <v>0.98</v>
      </c>
      <c r="Q51" s="173">
        <v>0.98</v>
      </c>
      <c r="R51" s="173">
        <v>1</v>
      </c>
      <c r="S51" s="239">
        <f t="shared" si="4"/>
        <v>1670</v>
      </c>
      <c r="T51" s="135">
        <v>30000</v>
      </c>
      <c r="U51" s="295">
        <f>(S51/T51)*1000</f>
        <v>55.666666666666671</v>
      </c>
    </row>
    <row r="52" spans="1:28" ht="33" customHeight="1" x14ac:dyDescent="0.25">
      <c r="A52" s="28">
        <v>49</v>
      </c>
      <c r="B52" s="158" t="s">
        <v>1649</v>
      </c>
      <c r="C52" s="95" t="s">
        <v>126</v>
      </c>
      <c r="D52" s="158">
        <v>13</v>
      </c>
      <c r="E52" s="238" t="s">
        <v>1650</v>
      </c>
      <c r="F52" s="131" t="s">
        <v>1651</v>
      </c>
      <c r="G52" s="158"/>
      <c r="H52" s="158"/>
      <c r="I52" s="158"/>
      <c r="J52" s="253">
        <v>2</v>
      </c>
      <c r="K52" s="253">
        <v>6</v>
      </c>
      <c r="L52" s="253">
        <v>6</v>
      </c>
      <c r="M52" s="254">
        <f t="shared" si="7"/>
        <v>16</v>
      </c>
      <c r="N52" s="158" t="s">
        <v>150</v>
      </c>
      <c r="O52" s="255">
        <v>0.47</v>
      </c>
      <c r="P52" s="255">
        <v>0.7</v>
      </c>
      <c r="Q52" s="255">
        <v>0.35</v>
      </c>
      <c r="R52" s="255">
        <v>1.1499999999999999</v>
      </c>
      <c r="S52" s="160">
        <f t="shared" si="4"/>
        <v>940.69999999999982</v>
      </c>
      <c r="T52" s="161">
        <v>20400</v>
      </c>
      <c r="U52" s="160">
        <v>46.112745099999998</v>
      </c>
    </row>
    <row r="53" spans="1:28" ht="33" customHeight="1" x14ac:dyDescent="0.25">
      <c r="A53" s="12">
        <v>50</v>
      </c>
      <c r="B53" s="29" t="s">
        <v>1652</v>
      </c>
      <c r="C53" s="29" t="s">
        <v>126</v>
      </c>
      <c r="D53" s="29">
        <v>10</v>
      </c>
      <c r="E53" s="227" t="s">
        <v>1653</v>
      </c>
      <c r="F53" s="29" t="s">
        <v>1531</v>
      </c>
      <c r="G53" s="29"/>
      <c r="H53" s="29"/>
      <c r="I53" s="29"/>
      <c r="J53" s="29">
        <v>8</v>
      </c>
      <c r="K53" s="29">
        <v>6</v>
      </c>
      <c r="L53" s="29">
        <v>3</v>
      </c>
      <c r="M53" s="247">
        <f t="shared" si="7"/>
        <v>25</v>
      </c>
      <c r="N53" s="29" t="s">
        <v>1654</v>
      </c>
      <c r="O53" s="79">
        <v>0.4</v>
      </c>
      <c r="P53" s="79">
        <v>0</v>
      </c>
      <c r="Q53" s="79">
        <v>0</v>
      </c>
      <c r="R53" s="79">
        <v>1.1499999999999999</v>
      </c>
      <c r="S53" s="241">
        <f t="shared" si="4"/>
        <v>736</v>
      </c>
      <c r="T53" s="89">
        <v>20000</v>
      </c>
      <c r="U53" s="242">
        <f>(S53/T53)*1000</f>
        <v>36.799999999999997</v>
      </c>
      <c r="V53" s="296"/>
    </row>
    <row r="54" spans="1:28" ht="33" customHeight="1" x14ac:dyDescent="0.25">
      <c r="A54" s="28">
        <v>51</v>
      </c>
      <c r="B54" s="14" t="s">
        <v>1655</v>
      </c>
      <c r="C54" s="14" t="s">
        <v>126</v>
      </c>
      <c r="D54" s="14">
        <v>3</v>
      </c>
      <c r="E54" s="228" t="s">
        <v>1656</v>
      </c>
      <c r="F54" s="14" t="s">
        <v>1542</v>
      </c>
      <c r="G54" s="138"/>
      <c r="H54" s="138"/>
      <c r="I54" s="138"/>
      <c r="J54" s="14">
        <v>2</v>
      </c>
      <c r="K54" s="14">
        <v>3</v>
      </c>
      <c r="L54" s="14">
        <v>3</v>
      </c>
      <c r="M54" s="19">
        <f t="shared" si="7"/>
        <v>10</v>
      </c>
      <c r="N54" s="15" t="s">
        <v>1657</v>
      </c>
      <c r="O54" s="16">
        <v>0.1</v>
      </c>
      <c r="P54" s="16">
        <v>0.2</v>
      </c>
      <c r="Q54" s="16">
        <v>0.3</v>
      </c>
      <c r="R54" s="16">
        <v>1.3</v>
      </c>
      <c r="S54" s="17">
        <f t="shared" si="4"/>
        <v>246.99999999999997</v>
      </c>
      <c r="T54" s="18">
        <v>30000</v>
      </c>
      <c r="U54" s="151">
        <f>(S54/T54)*1000</f>
        <v>8.2333333333333325</v>
      </c>
      <c r="V54" s="296"/>
    </row>
    <row r="55" spans="1:28" ht="33" customHeight="1" x14ac:dyDescent="0.25">
      <c r="A55" s="12">
        <v>52</v>
      </c>
      <c r="B55" s="14" t="s">
        <v>1658</v>
      </c>
      <c r="C55" s="14" t="s">
        <v>126</v>
      </c>
      <c r="D55" s="14">
        <v>8</v>
      </c>
      <c r="E55" s="228" t="s">
        <v>1659</v>
      </c>
      <c r="F55" s="14" t="s">
        <v>1542</v>
      </c>
      <c r="G55" s="14"/>
      <c r="H55" s="14"/>
      <c r="I55" s="14"/>
      <c r="J55" s="14">
        <v>2</v>
      </c>
      <c r="K55" s="14">
        <v>0</v>
      </c>
      <c r="L55" s="14">
        <v>3</v>
      </c>
      <c r="M55" s="19">
        <f t="shared" si="7"/>
        <v>7</v>
      </c>
      <c r="N55" s="15" t="s">
        <v>1660</v>
      </c>
      <c r="O55" s="16">
        <v>0.56999999999999995</v>
      </c>
      <c r="P55" s="16">
        <v>0</v>
      </c>
      <c r="Q55" s="16">
        <v>1</v>
      </c>
      <c r="R55" s="16">
        <v>1.3</v>
      </c>
      <c r="S55" s="17">
        <f t="shared" si="4"/>
        <v>686.39999999999986</v>
      </c>
      <c r="T55" s="18">
        <v>5000</v>
      </c>
      <c r="U55" s="151">
        <f>(S55/T55)*1000</f>
        <v>137.27999999999997</v>
      </c>
      <c r="V55" s="296"/>
    </row>
    <row r="58" spans="1:28" x14ac:dyDescent="0.25">
      <c r="T58" s="81"/>
    </row>
  </sheetData>
  <autoFilter ref="A3:U55" xr:uid="{AA5AE4DF-7813-4FE4-82BE-9439A2F12941}"/>
  <conditionalFormatting sqref="A3 B39:U51 B52:N52 B53:U55">
    <cfRule type="expression" dxfId="3" priority="36">
      <formula>$A3</formula>
    </cfRule>
  </conditionalFormatting>
  <conditionalFormatting sqref="G3:I3">
    <cfRule type="expression" dxfId="2" priority="34">
      <formula>$A3</formula>
    </cfRule>
  </conditionalFormatting>
  <dataValidations disablePrompts="1" count="2">
    <dataValidation type="decimal" allowBlank="1" showDropDown="1" showInputMessage="1" showErrorMessage="1" prompt="Enter a number between 0 and 50" sqref="K13:L13 K25:L25 K22:L23 K28:L38" xr:uid="{022272F0-7B48-4F9D-ACA3-A438FC3E9E23}">
      <formula1>0</formula1>
      <formula2>50</formula2>
    </dataValidation>
    <dataValidation type="decimal" allowBlank="1" showDropDown="1" showInputMessage="1" showErrorMessage="1" prompt="Enter a number between 0 and 100" sqref="J13 J25 J22:J23 J28:J38" xr:uid="{EE6BA89D-3269-4039-A2EA-2B0029CD2556}">
      <formula1>0</formula1>
      <formula2>100</formula2>
    </dataValidation>
  </dataValidations>
  <hyperlinks>
    <hyperlink ref="N48" r:id="rId1" xr:uid="{41DD6554-1D78-4405-ACBD-A1C4245A76F4}"/>
    <hyperlink ref="D2" r:id="rId2" xr:uid="{22DA99EF-3420-45E3-9F7B-CD961C63FFD5}"/>
  </hyperlinks>
  <pageMargins left="0.25" right="0.25" top="0.75" bottom="0.75" header="0.3" footer="0.3"/>
  <pageSetup paperSize="3" scale="34" fitToHeight="0"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9559F-DB4D-463F-B190-5CA034B96E44}">
  <sheetPr>
    <pageSetUpPr fitToPage="1"/>
  </sheetPr>
  <dimension ref="A1:R9"/>
  <sheetViews>
    <sheetView workbookViewId="0">
      <pane ySplit="3" topLeftCell="A4" activePane="bottomLeft" state="frozen"/>
      <selection activeCell="G1" sqref="G1"/>
      <selection pane="bottomLeft" activeCell="C14" sqref="C14"/>
    </sheetView>
  </sheetViews>
  <sheetFormatPr defaultColWidth="9.140625" defaultRowHeight="15" x14ac:dyDescent="0.25"/>
  <cols>
    <col min="1" max="1" width="8.7109375" customWidth="1"/>
    <col min="2" max="2" width="55.7109375" customWidth="1"/>
    <col min="3" max="3" width="6.42578125" customWidth="1"/>
    <col min="4" max="4" width="15.7109375" customWidth="1"/>
    <col min="5" max="6" width="55.7109375" style="30" customWidth="1"/>
    <col min="7" max="7" width="8.7109375" style="38" customWidth="1"/>
    <col min="8" max="10" width="8.7109375" customWidth="1"/>
    <col min="11" max="11" width="55.7109375" customWidth="1"/>
    <col min="12" max="16" width="10.7109375" customWidth="1"/>
    <col min="17" max="17" width="11.85546875" bestFit="1" customWidth="1"/>
    <col min="18" max="18" width="10.7109375" customWidth="1"/>
  </cols>
  <sheetData>
    <row r="1" spans="1:18" ht="30" customHeight="1" x14ac:dyDescent="0.5">
      <c r="A1" s="59" t="s">
        <v>1980</v>
      </c>
      <c r="B1" s="59"/>
      <c r="C1" s="59"/>
      <c r="D1" s="59"/>
      <c r="E1" s="96"/>
      <c r="F1" s="96"/>
      <c r="G1" s="60"/>
      <c r="H1" s="59"/>
      <c r="I1" s="59"/>
      <c r="J1" s="59"/>
      <c r="K1" s="59"/>
      <c r="L1" s="59"/>
      <c r="M1" s="59"/>
      <c r="N1" s="59"/>
      <c r="O1" s="59"/>
      <c r="P1" s="59"/>
      <c r="Q1" s="59"/>
      <c r="R1" s="59"/>
    </row>
    <row r="2" spans="1:18" ht="30" customHeight="1" x14ac:dyDescent="0.5">
      <c r="A2" s="105"/>
      <c r="B2" s="105"/>
      <c r="C2" s="109"/>
      <c r="D2" s="109" t="s">
        <v>101</v>
      </c>
      <c r="E2" s="106"/>
      <c r="F2" s="106"/>
      <c r="G2" s="107"/>
      <c r="H2" s="105"/>
      <c r="I2" s="105"/>
      <c r="J2" s="105"/>
      <c r="K2" s="105"/>
      <c r="L2" s="105"/>
      <c r="M2" s="105"/>
      <c r="N2" s="105"/>
      <c r="O2" s="105"/>
      <c r="P2" s="105"/>
      <c r="Q2" s="105"/>
      <c r="R2" s="105"/>
    </row>
    <row r="3" spans="1:18" s="57" customFormat="1" ht="123" customHeight="1" x14ac:dyDescent="0.35">
      <c r="A3" s="153" t="s">
        <v>104</v>
      </c>
      <c r="B3" s="61" t="s">
        <v>105</v>
      </c>
      <c r="C3" s="62" t="s">
        <v>106</v>
      </c>
      <c r="D3" s="62" t="s">
        <v>107</v>
      </c>
      <c r="E3" s="63" t="s">
        <v>108</v>
      </c>
      <c r="F3" s="63" t="s">
        <v>109</v>
      </c>
      <c r="G3" s="64" t="s">
        <v>113</v>
      </c>
      <c r="H3" s="64" t="s">
        <v>114</v>
      </c>
      <c r="I3" s="65" t="s">
        <v>115</v>
      </c>
      <c r="J3" s="66" t="s">
        <v>116</v>
      </c>
      <c r="K3" s="63" t="s">
        <v>117</v>
      </c>
      <c r="L3" s="67" t="s">
        <v>118</v>
      </c>
      <c r="M3" s="67" t="s">
        <v>119</v>
      </c>
      <c r="N3" s="67" t="s">
        <v>120</v>
      </c>
      <c r="O3" s="67" t="s">
        <v>121</v>
      </c>
      <c r="P3" s="68" t="s">
        <v>122</v>
      </c>
      <c r="Q3" s="69" t="s">
        <v>123</v>
      </c>
      <c r="R3" s="70" t="s">
        <v>124</v>
      </c>
    </row>
    <row r="4" spans="1:18" s="243" customFormat="1" ht="30" customHeight="1" x14ac:dyDescent="0.25">
      <c r="A4" s="12">
        <v>1</v>
      </c>
      <c r="B4" s="29" t="s">
        <v>1889</v>
      </c>
      <c r="C4" s="29" t="s">
        <v>126</v>
      </c>
      <c r="D4" s="29">
        <v>2</v>
      </c>
      <c r="E4" s="227" t="s">
        <v>1890</v>
      </c>
      <c r="F4" s="227" t="s">
        <v>1978</v>
      </c>
      <c r="G4" s="28">
        <v>6</v>
      </c>
      <c r="H4" s="28">
        <v>6</v>
      </c>
      <c r="I4" s="28">
        <v>6</v>
      </c>
      <c r="J4" s="288">
        <f t="shared" ref="J4:J9" si="0">(G4*2)+H4+I4</f>
        <v>24</v>
      </c>
      <c r="K4" s="289" t="s">
        <v>1891</v>
      </c>
      <c r="L4" s="79">
        <v>0.8</v>
      </c>
      <c r="M4" s="79">
        <v>0.2</v>
      </c>
      <c r="N4" s="79">
        <v>0.1</v>
      </c>
      <c r="O4" s="79">
        <v>1.1499999999999999</v>
      </c>
      <c r="P4" s="241">
        <f>(((G4*L4*2)+(H4*M4)+(I4*N4))*O4)*100</f>
        <v>1311</v>
      </c>
      <c r="Q4" s="89">
        <v>130000</v>
      </c>
      <c r="R4" s="241">
        <f t="shared" ref="R4:R9" si="1">(P4/Q4)*1000</f>
        <v>10.084615384615384</v>
      </c>
    </row>
    <row r="5" spans="1:18" ht="30" customHeight="1" x14ac:dyDescent="0.25">
      <c r="A5" s="28">
        <v>2</v>
      </c>
      <c r="B5" s="29" t="s">
        <v>1896</v>
      </c>
      <c r="C5" s="29" t="s">
        <v>126</v>
      </c>
      <c r="D5" s="29">
        <v>3</v>
      </c>
      <c r="E5" s="227" t="s">
        <v>146</v>
      </c>
      <c r="F5" s="227" t="s">
        <v>1978</v>
      </c>
      <c r="G5" s="28">
        <v>8</v>
      </c>
      <c r="H5" s="28">
        <v>6</v>
      </c>
      <c r="I5" s="28">
        <v>0</v>
      </c>
      <c r="J5" s="288">
        <f t="shared" si="0"/>
        <v>22</v>
      </c>
      <c r="K5" s="289" t="s">
        <v>1897</v>
      </c>
      <c r="L5" s="290">
        <v>0.5</v>
      </c>
      <c r="M5" s="290">
        <v>0.8</v>
      </c>
      <c r="N5" s="290">
        <v>0.5</v>
      </c>
      <c r="O5" s="290">
        <v>1</v>
      </c>
      <c r="P5" s="241">
        <f>(((G5*2*L5)+(H5*M5)+(I5*N5))*O5)*100</f>
        <v>1280</v>
      </c>
      <c r="Q5" s="89">
        <v>40000</v>
      </c>
      <c r="R5" s="241">
        <f t="shared" si="1"/>
        <v>32</v>
      </c>
    </row>
    <row r="6" spans="1:18" ht="30" customHeight="1" x14ac:dyDescent="0.25">
      <c r="A6" s="12">
        <v>3</v>
      </c>
      <c r="B6" s="28" t="s">
        <v>1898</v>
      </c>
      <c r="C6" s="28" t="s">
        <v>126</v>
      </c>
      <c r="D6" s="28">
        <v>3</v>
      </c>
      <c r="E6" s="227" t="s">
        <v>1899</v>
      </c>
      <c r="F6" s="227" t="s">
        <v>1978</v>
      </c>
      <c r="G6" s="28">
        <v>0</v>
      </c>
      <c r="H6" s="28">
        <v>3</v>
      </c>
      <c r="I6" s="28">
        <v>6</v>
      </c>
      <c r="J6" s="288">
        <f t="shared" si="0"/>
        <v>9</v>
      </c>
      <c r="K6" s="289" t="s">
        <v>150</v>
      </c>
      <c r="L6" s="79">
        <v>0.47</v>
      </c>
      <c r="M6" s="79">
        <v>0.98</v>
      </c>
      <c r="N6" s="79">
        <v>0.98</v>
      </c>
      <c r="O6" s="79">
        <v>1.1499999999999999</v>
      </c>
      <c r="P6" s="241">
        <f>(((G6*L6*2)+(H6*M6)+(I6*N6))*O6)*100</f>
        <v>1014.2999999999998</v>
      </c>
      <c r="Q6" s="89">
        <v>30000</v>
      </c>
      <c r="R6" s="241">
        <f t="shared" si="1"/>
        <v>33.809999999999995</v>
      </c>
    </row>
    <row r="7" spans="1:18" ht="30" customHeight="1" x14ac:dyDescent="0.25">
      <c r="A7" s="28">
        <v>4</v>
      </c>
      <c r="B7" s="29" t="s">
        <v>1900</v>
      </c>
      <c r="C7" s="29" t="s">
        <v>126</v>
      </c>
      <c r="D7" s="29">
        <v>5</v>
      </c>
      <c r="E7" s="227" t="s">
        <v>1901</v>
      </c>
      <c r="F7" s="227" t="s">
        <v>1978</v>
      </c>
      <c r="G7" s="28">
        <v>4</v>
      </c>
      <c r="H7" s="28">
        <v>6</v>
      </c>
      <c r="I7" s="28">
        <v>6</v>
      </c>
      <c r="J7" s="288">
        <f t="shared" si="0"/>
        <v>20</v>
      </c>
      <c r="K7" s="289" t="s">
        <v>1902</v>
      </c>
      <c r="L7" s="79">
        <v>0.5</v>
      </c>
      <c r="M7" s="79">
        <v>0.98</v>
      </c>
      <c r="N7" s="79">
        <v>0.98</v>
      </c>
      <c r="O7" s="79">
        <v>1</v>
      </c>
      <c r="P7" s="241">
        <f>((G7*L7*2)+(H7*M7)+(I7*N7))*O7*100</f>
        <v>1575.9999999999998</v>
      </c>
      <c r="Q7" s="89">
        <v>60000</v>
      </c>
      <c r="R7" s="241">
        <f t="shared" si="1"/>
        <v>26.266666666666662</v>
      </c>
    </row>
    <row r="8" spans="1:18" ht="30" customHeight="1" x14ac:dyDescent="0.25">
      <c r="A8" s="12">
        <v>5</v>
      </c>
      <c r="B8" s="29" t="s">
        <v>1903</v>
      </c>
      <c r="C8" s="29" t="s">
        <v>169</v>
      </c>
      <c r="D8" s="29">
        <v>10</v>
      </c>
      <c r="E8" s="227" t="s">
        <v>1904</v>
      </c>
      <c r="F8" s="227" t="s">
        <v>1978</v>
      </c>
      <c r="G8" s="28">
        <v>4</v>
      </c>
      <c r="H8" s="28">
        <v>6</v>
      </c>
      <c r="I8" s="28">
        <v>6</v>
      </c>
      <c r="J8" s="288">
        <f t="shared" si="0"/>
        <v>20</v>
      </c>
      <c r="K8" s="289" t="s">
        <v>1905</v>
      </c>
      <c r="L8" s="290">
        <v>0.5</v>
      </c>
      <c r="M8" s="290">
        <v>0</v>
      </c>
      <c r="N8" s="290">
        <v>0</v>
      </c>
      <c r="O8" s="290">
        <v>1.1499999999999999</v>
      </c>
      <c r="P8" s="241">
        <f>(((G8*L8*2)+(H8*M8)+(I8*N8))*O8)*100</f>
        <v>459.99999999999994</v>
      </c>
      <c r="Q8" s="89">
        <v>15300</v>
      </c>
      <c r="R8" s="241">
        <f t="shared" si="1"/>
        <v>30.065359477124179</v>
      </c>
    </row>
    <row r="9" spans="1:18" s="58" customFormat="1" ht="30" customHeight="1" x14ac:dyDescent="0.25">
      <c r="A9" s="28">
        <v>6</v>
      </c>
      <c r="B9" s="28" t="s">
        <v>1946</v>
      </c>
      <c r="C9" s="293" t="s">
        <v>126</v>
      </c>
      <c r="D9" s="293" t="s">
        <v>1947</v>
      </c>
      <c r="E9" s="227" t="s">
        <v>1948</v>
      </c>
      <c r="F9" s="227" t="s">
        <v>1978</v>
      </c>
      <c r="G9" s="28">
        <v>10</v>
      </c>
      <c r="H9" s="28">
        <v>0</v>
      </c>
      <c r="I9" s="28">
        <v>0</v>
      </c>
      <c r="J9" s="288">
        <f t="shared" si="0"/>
        <v>20</v>
      </c>
      <c r="K9" s="289" t="s">
        <v>1949</v>
      </c>
      <c r="L9" s="290">
        <v>0.8</v>
      </c>
      <c r="M9" s="290">
        <v>0</v>
      </c>
      <c r="N9" s="290">
        <v>0</v>
      </c>
      <c r="O9" s="290">
        <v>1</v>
      </c>
      <c r="P9" s="241">
        <f>(((G9*L9*2)+(H9*M9)+(I9*N9))*O9)*100</f>
        <v>1600</v>
      </c>
      <c r="Q9" s="89">
        <v>40000</v>
      </c>
      <c r="R9" s="288">
        <f t="shared" si="1"/>
        <v>40</v>
      </c>
    </row>
  </sheetData>
  <autoFilter ref="A3:R3" xr:uid="{AA5AE4DF-7813-4FE4-82BE-9439A2F12941}">
    <sortState xmlns:xlrd2="http://schemas.microsoft.com/office/spreadsheetml/2017/richdata2" ref="A4:R19">
      <sortCondition ref="D3"/>
    </sortState>
  </autoFilter>
  <phoneticPr fontId="54" type="noConversion"/>
  <conditionalFormatting sqref="A3">
    <cfRule type="expression" dxfId="1" priority="3">
      <formula>$A3</formula>
    </cfRule>
  </conditionalFormatting>
  <hyperlinks>
    <hyperlink ref="D2" r:id="rId1" xr:uid="{D3959908-024B-4BE7-B2D5-5E0C0EE3263B}"/>
  </hyperlinks>
  <pageMargins left="0.25" right="0.25" top="0.75" bottom="0.75" header="0.3" footer="0.3"/>
  <pageSetup paperSize="3" scale="31" fitToHeight="0" orientation="landscape"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CC703-7865-4F77-8B4D-B3F38B479C69}">
  <sheetPr>
    <pageSetUpPr fitToPage="1"/>
  </sheetPr>
  <dimension ref="A1:W158"/>
  <sheetViews>
    <sheetView zoomScale="70" zoomScaleNormal="70" workbookViewId="0">
      <selection activeCell="A2" sqref="A2"/>
    </sheetView>
  </sheetViews>
  <sheetFormatPr defaultColWidth="9.140625" defaultRowHeight="15" x14ac:dyDescent="0.25"/>
  <cols>
    <col min="1" max="1" width="8.7109375" customWidth="1"/>
    <col min="2" max="2" width="55.7109375" customWidth="1"/>
    <col min="3" max="3" width="6.42578125" customWidth="1"/>
    <col min="4" max="4" width="15.7109375" customWidth="1"/>
    <col min="5" max="5" width="55.7109375" customWidth="1"/>
    <col min="6" max="6" width="25.7109375" customWidth="1"/>
    <col min="7" max="10" width="8.7109375" customWidth="1"/>
    <col min="11" max="11" width="55.7109375" style="23" customWidth="1"/>
    <col min="12" max="18" width="10.7109375" customWidth="1"/>
  </cols>
  <sheetData>
    <row r="1" spans="1:18" ht="30" customHeight="1" x14ac:dyDescent="0.5">
      <c r="A1" s="321" t="s">
        <v>1979</v>
      </c>
      <c r="B1" s="321"/>
      <c r="C1" s="321"/>
      <c r="D1" s="321"/>
      <c r="E1" s="321"/>
      <c r="F1" s="321"/>
      <c r="G1" s="59"/>
      <c r="H1" s="59"/>
      <c r="I1" s="59"/>
      <c r="J1" s="59"/>
      <c r="K1" s="122"/>
      <c r="L1" s="59"/>
      <c r="M1" s="59"/>
      <c r="N1" s="59"/>
      <c r="O1" s="59"/>
      <c r="P1" s="59"/>
      <c r="Q1" s="59"/>
      <c r="R1" s="59"/>
    </row>
    <row r="2" spans="1:18" ht="30" customHeight="1" x14ac:dyDescent="0.5">
      <c r="A2" s="115"/>
      <c r="B2" s="115"/>
      <c r="C2" s="115"/>
      <c r="D2" s="115"/>
      <c r="E2" s="115"/>
      <c r="F2" s="115"/>
      <c r="G2" s="105"/>
      <c r="H2" s="105"/>
      <c r="I2" s="105"/>
      <c r="J2" s="105"/>
      <c r="K2" s="127"/>
      <c r="L2" s="105"/>
      <c r="M2" s="105"/>
      <c r="N2" s="105"/>
      <c r="O2" s="105"/>
      <c r="P2" s="105"/>
      <c r="Q2" s="105"/>
      <c r="R2" s="105"/>
    </row>
    <row r="3" spans="1:18" s="57" customFormat="1" ht="123" customHeight="1" x14ac:dyDescent="0.35">
      <c r="A3" s="153" t="s">
        <v>104</v>
      </c>
      <c r="B3" s="61" t="s">
        <v>105</v>
      </c>
      <c r="C3" s="62" t="s">
        <v>106</v>
      </c>
      <c r="D3" s="62" t="s">
        <v>107</v>
      </c>
      <c r="E3" s="63" t="s">
        <v>108</v>
      </c>
      <c r="F3" s="63" t="s">
        <v>1661</v>
      </c>
      <c r="G3" s="64" t="s">
        <v>113</v>
      </c>
      <c r="H3" s="64" t="s">
        <v>114</v>
      </c>
      <c r="I3" s="65" t="s">
        <v>115</v>
      </c>
      <c r="J3" s="66" t="s">
        <v>116</v>
      </c>
      <c r="K3" s="63" t="s">
        <v>117</v>
      </c>
      <c r="L3" s="67" t="s">
        <v>118</v>
      </c>
      <c r="M3" s="67" t="s">
        <v>119</v>
      </c>
      <c r="N3" s="67" t="s">
        <v>120</v>
      </c>
      <c r="O3" s="67" t="s">
        <v>121</v>
      </c>
      <c r="P3" s="68" t="s">
        <v>122</v>
      </c>
      <c r="Q3" s="69" t="s">
        <v>123</v>
      </c>
      <c r="R3" s="70" t="s">
        <v>124</v>
      </c>
    </row>
    <row r="4" spans="1:18" s="24" customFormat="1" ht="33" customHeight="1" x14ac:dyDescent="0.25">
      <c r="A4" s="226">
        <v>1</v>
      </c>
      <c r="B4" s="158" t="s">
        <v>1662</v>
      </c>
      <c r="C4" s="158" t="s">
        <v>126</v>
      </c>
      <c r="D4" s="158" t="s">
        <v>1664</v>
      </c>
      <c r="E4" s="238" t="s">
        <v>1665</v>
      </c>
      <c r="F4" s="158">
        <v>2022</v>
      </c>
      <c r="G4" s="253">
        <v>8</v>
      </c>
      <c r="H4" s="253">
        <v>3</v>
      </c>
      <c r="I4" s="253">
        <v>1</v>
      </c>
      <c r="J4" s="254">
        <f t="shared" ref="J4:J20" si="0">(G4*2)+H4+I4</f>
        <v>20</v>
      </c>
      <c r="K4" s="158" t="s">
        <v>1666</v>
      </c>
      <c r="L4" s="146">
        <v>0.26</v>
      </c>
      <c r="M4" s="146">
        <v>0</v>
      </c>
      <c r="N4" s="146">
        <v>0</v>
      </c>
      <c r="O4" s="146">
        <v>1.1499999999999999</v>
      </c>
      <c r="P4" s="254">
        <f>((G4*2*L4)+(H4*M4)+(I4*N4)*O4)*100</f>
        <v>416</v>
      </c>
      <c r="Q4" s="155">
        <v>2040</v>
      </c>
      <c r="R4" s="256">
        <f>(P4/Q4)*1000</f>
        <v>203.92156862745097</v>
      </c>
    </row>
    <row r="5" spans="1:18" s="58" customFormat="1" ht="33" customHeight="1" x14ac:dyDescent="0.25">
      <c r="A5" s="226">
        <v>2</v>
      </c>
      <c r="B5" s="158" t="s">
        <v>1667</v>
      </c>
      <c r="C5" s="158" t="s">
        <v>126</v>
      </c>
      <c r="D5" s="253">
        <v>11</v>
      </c>
      <c r="E5" s="238" t="s">
        <v>1668</v>
      </c>
      <c r="F5" s="158">
        <v>2022</v>
      </c>
      <c r="G5" s="253">
        <v>6</v>
      </c>
      <c r="H5" s="253">
        <v>3</v>
      </c>
      <c r="I5" s="253">
        <v>3</v>
      </c>
      <c r="J5" s="254">
        <f t="shared" si="0"/>
        <v>18</v>
      </c>
      <c r="K5" s="158" t="s">
        <v>1669</v>
      </c>
      <c r="L5" s="146">
        <v>0.26</v>
      </c>
      <c r="M5" s="146">
        <v>0</v>
      </c>
      <c r="N5" s="146">
        <v>0</v>
      </c>
      <c r="O5" s="146">
        <v>1.1499999999999999</v>
      </c>
      <c r="P5" s="254">
        <f>((G5*2*L5)+(H5*M5)+(I5*N5)*O5)*100</f>
        <v>312</v>
      </c>
      <c r="Q5" s="155">
        <v>2040</v>
      </c>
      <c r="R5" s="256">
        <f>(P5/Q5)*1000</f>
        <v>152.94117647058826</v>
      </c>
    </row>
    <row r="6" spans="1:18" s="24" customFormat="1" ht="33" customHeight="1" x14ac:dyDescent="0.25">
      <c r="A6" s="226">
        <v>3</v>
      </c>
      <c r="B6" s="158" t="s">
        <v>1670</v>
      </c>
      <c r="C6" s="158" t="s">
        <v>126</v>
      </c>
      <c r="D6" s="158">
        <v>4</v>
      </c>
      <c r="E6" s="238" t="s">
        <v>1671</v>
      </c>
      <c r="F6" s="158">
        <v>2022</v>
      </c>
      <c r="G6" s="253">
        <v>8</v>
      </c>
      <c r="H6" s="253">
        <v>6</v>
      </c>
      <c r="I6" s="253">
        <v>6</v>
      </c>
      <c r="J6" s="254">
        <f t="shared" si="0"/>
        <v>28</v>
      </c>
      <c r="K6" s="158" t="s">
        <v>1672</v>
      </c>
      <c r="L6" s="257">
        <v>0.26</v>
      </c>
      <c r="M6" s="257">
        <v>0</v>
      </c>
      <c r="N6" s="257">
        <v>0</v>
      </c>
      <c r="O6" s="257">
        <v>1</v>
      </c>
      <c r="P6" s="256">
        <f t="shared" ref="P6:P37" si="1">(((G6*L6*2)+(H6*M6)+(I6*N6))*O6)*100</f>
        <v>416</v>
      </c>
      <c r="Q6" s="155">
        <v>3060</v>
      </c>
      <c r="R6" s="256">
        <v>135.9477124</v>
      </c>
    </row>
    <row r="7" spans="1:18" s="24" customFormat="1" ht="33" customHeight="1" x14ac:dyDescent="0.25">
      <c r="A7" s="226">
        <v>4</v>
      </c>
      <c r="B7" s="158" t="s">
        <v>1673</v>
      </c>
      <c r="C7" s="158" t="s">
        <v>126</v>
      </c>
      <c r="D7" s="158" t="s">
        <v>1674</v>
      </c>
      <c r="E7" s="238" t="s">
        <v>1671</v>
      </c>
      <c r="F7" s="158">
        <v>2022</v>
      </c>
      <c r="G7" s="253">
        <v>10</v>
      </c>
      <c r="H7" s="253">
        <v>6</v>
      </c>
      <c r="I7" s="253">
        <v>6</v>
      </c>
      <c r="J7" s="254">
        <f t="shared" si="0"/>
        <v>32</v>
      </c>
      <c r="K7" s="158" t="s">
        <v>1672</v>
      </c>
      <c r="L7" s="257">
        <v>0.26</v>
      </c>
      <c r="M7" s="257">
        <v>0</v>
      </c>
      <c r="N7" s="257">
        <v>0</v>
      </c>
      <c r="O7" s="257">
        <v>1.1499999999999999</v>
      </c>
      <c r="P7" s="256">
        <f t="shared" si="1"/>
        <v>598</v>
      </c>
      <c r="Q7" s="155">
        <v>5100</v>
      </c>
      <c r="R7" s="256">
        <v>117.254902</v>
      </c>
    </row>
    <row r="8" spans="1:18" s="24" customFormat="1" ht="33" customHeight="1" x14ac:dyDescent="0.25">
      <c r="A8" s="226">
        <v>5</v>
      </c>
      <c r="B8" s="158" t="s">
        <v>1675</v>
      </c>
      <c r="C8" s="158" t="s">
        <v>126</v>
      </c>
      <c r="D8" s="158" t="s">
        <v>1676</v>
      </c>
      <c r="E8" s="238" t="s">
        <v>1671</v>
      </c>
      <c r="F8" s="158">
        <v>2022</v>
      </c>
      <c r="G8" s="253">
        <v>10</v>
      </c>
      <c r="H8" s="253">
        <v>6</v>
      </c>
      <c r="I8" s="253">
        <v>6</v>
      </c>
      <c r="J8" s="254">
        <f t="shared" si="0"/>
        <v>32</v>
      </c>
      <c r="K8" s="158" t="s">
        <v>1672</v>
      </c>
      <c r="L8" s="257">
        <v>0.26</v>
      </c>
      <c r="M8" s="257">
        <v>0</v>
      </c>
      <c r="N8" s="257">
        <v>0</v>
      </c>
      <c r="O8" s="257">
        <v>1</v>
      </c>
      <c r="P8" s="256">
        <f t="shared" si="1"/>
        <v>520</v>
      </c>
      <c r="Q8" s="155">
        <v>5100</v>
      </c>
      <c r="R8" s="256">
        <v>101.9607843</v>
      </c>
    </row>
    <row r="9" spans="1:18" s="24" customFormat="1" ht="33" customHeight="1" x14ac:dyDescent="0.25">
      <c r="A9" s="226">
        <v>6</v>
      </c>
      <c r="B9" s="158" t="s">
        <v>1677</v>
      </c>
      <c r="C9" s="158" t="s">
        <v>126</v>
      </c>
      <c r="D9" s="158" t="s">
        <v>1264</v>
      </c>
      <c r="E9" s="238" t="s">
        <v>1671</v>
      </c>
      <c r="F9" s="158">
        <v>2022</v>
      </c>
      <c r="G9" s="253">
        <v>4</v>
      </c>
      <c r="H9" s="253">
        <v>3</v>
      </c>
      <c r="I9" s="253">
        <v>3</v>
      </c>
      <c r="J9" s="254">
        <f t="shared" si="0"/>
        <v>14</v>
      </c>
      <c r="K9" s="158" t="s">
        <v>1607</v>
      </c>
      <c r="L9" s="257">
        <v>0.26</v>
      </c>
      <c r="M9" s="257">
        <v>0</v>
      </c>
      <c r="N9" s="257">
        <v>0</v>
      </c>
      <c r="O9" s="257">
        <v>1.1499999999999999</v>
      </c>
      <c r="P9" s="256">
        <f t="shared" si="1"/>
        <v>239.2</v>
      </c>
      <c r="Q9" s="155">
        <v>4080</v>
      </c>
      <c r="R9" s="256">
        <v>58.627450979999999</v>
      </c>
    </row>
    <row r="10" spans="1:18" s="24" customFormat="1" ht="33" customHeight="1" x14ac:dyDescent="0.25">
      <c r="A10" s="226">
        <v>7</v>
      </c>
      <c r="B10" s="158" t="s">
        <v>1678</v>
      </c>
      <c r="C10" s="158" t="s">
        <v>126</v>
      </c>
      <c r="D10" s="158">
        <v>16</v>
      </c>
      <c r="E10" s="238" t="s">
        <v>1671</v>
      </c>
      <c r="F10" s="158">
        <v>2022</v>
      </c>
      <c r="G10" s="253">
        <v>4</v>
      </c>
      <c r="H10" s="253">
        <v>1</v>
      </c>
      <c r="I10" s="253">
        <v>1</v>
      </c>
      <c r="J10" s="254">
        <f t="shared" si="0"/>
        <v>10</v>
      </c>
      <c r="K10" s="158" t="s">
        <v>1672</v>
      </c>
      <c r="L10" s="257">
        <v>0.26</v>
      </c>
      <c r="M10" s="257">
        <v>0</v>
      </c>
      <c r="N10" s="257">
        <v>0</v>
      </c>
      <c r="O10" s="257">
        <v>1</v>
      </c>
      <c r="P10" s="256">
        <f t="shared" si="1"/>
        <v>208</v>
      </c>
      <c r="Q10" s="155">
        <v>4080</v>
      </c>
      <c r="R10" s="256">
        <v>50.980392160000001</v>
      </c>
    </row>
    <row r="11" spans="1:18" s="24" customFormat="1" ht="33" customHeight="1" x14ac:dyDescent="0.25">
      <c r="A11" s="226">
        <v>8</v>
      </c>
      <c r="B11" s="158" t="s">
        <v>1679</v>
      </c>
      <c r="C11" s="158" t="s">
        <v>126</v>
      </c>
      <c r="D11" s="158">
        <v>12</v>
      </c>
      <c r="E11" s="238" t="s">
        <v>1671</v>
      </c>
      <c r="F11" s="158">
        <v>2022</v>
      </c>
      <c r="G11" s="253">
        <v>1</v>
      </c>
      <c r="H11" s="253">
        <v>9</v>
      </c>
      <c r="I11" s="253">
        <v>6</v>
      </c>
      <c r="J11" s="254">
        <f t="shared" si="0"/>
        <v>17</v>
      </c>
      <c r="K11" s="158" t="s">
        <v>1607</v>
      </c>
      <c r="L11" s="257">
        <v>0.26</v>
      </c>
      <c r="M11" s="257">
        <v>0</v>
      </c>
      <c r="N11" s="257">
        <v>0</v>
      </c>
      <c r="O11" s="257">
        <v>1</v>
      </c>
      <c r="P11" s="256">
        <f t="shared" si="1"/>
        <v>52</v>
      </c>
      <c r="Q11" s="155">
        <v>2040</v>
      </c>
      <c r="R11" s="256">
        <v>25.49019608</v>
      </c>
    </row>
    <row r="12" spans="1:18" s="58" customFormat="1" ht="33" customHeight="1" x14ac:dyDescent="0.25">
      <c r="A12" s="226">
        <v>9</v>
      </c>
      <c r="B12" s="158" t="s">
        <v>1680</v>
      </c>
      <c r="C12" s="158" t="s">
        <v>126</v>
      </c>
      <c r="D12" s="158">
        <v>1</v>
      </c>
      <c r="E12" s="238" t="s">
        <v>1681</v>
      </c>
      <c r="F12" s="158">
        <v>2023</v>
      </c>
      <c r="G12" s="253">
        <v>2</v>
      </c>
      <c r="H12" s="253">
        <v>0</v>
      </c>
      <c r="I12" s="253">
        <v>0</v>
      </c>
      <c r="J12" s="254">
        <f t="shared" si="0"/>
        <v>4</v>
      </c>
      <c r="K12" s="158" t="s">
        <v>1682</v>
      </c>
      <c r="L12" s="146">
        <v>0.98</v>
      </c>
      <c r="M12" s="146">
        <v>0</v>
      </c>
      <c r="N12" s="146">
        <v>0</v>
      </c>
      <c r="O12" s="146">
        <v>1</v>
      </c>
      <c r="P12" s="256">
        <f t="shared" si="1"/>
        <v>392</v>
      </c>
      <c r="Q12" s="148">
        <v>2000</v>
      </c>
      <c r="R12" s="256">
        <f>(P12/Q12)*1000</f>
        <v>196</v>
      </c>
    </row>
    <row r="13" spans="1:18" s="24" customFormat="1" ht="33" customHeight="1" x14ac:dyDescent="0.25">
      <c r="A13" s="226">
        <v>10</v>
      </c>
      <c r="B13" s="158" t="s">
        <v>1683</v>
      </c>
      <c r="C13" s="158" t="s">
        <v>126</v>
      </c>
      <c r="D13" s="158">
        <v>6</v>
      </c>
      <c r="E13" s="238" t="s">
        <v>1684</v>
      </c>
      <c r="F13" s="158">
        <v>2023</v>
      </c>
      <c r="G13" s="253">
        <v>10</v>
      </c>
      <c r="H13" s="253">
        <v>9</v>
      </c>
      <c r="I13" s="253">
        <v>6</v>
      </c>
      <c r="J13" s="254">
        <f t="shared" si="0"/>
        <v>35</v>
      </c>
      <c r="K13" s="158" t="s">
        <v>1685</v>
      </c>
      <c r="L13" s="257">
        <v>0.15</v>
      </c>
      <c r="M13" s="257">
        <v>0</v>
      </c>
      <c r="N13" s="257">
        <v>0</v>
      </c>
      <c r="O13" s="257">
        <v>1</v>
      </c>
      <c r="P13" s="256">
        <f t="shared" si="1"/>
        <v>300</v>
      </c>
      <c r="Q13" s="155">
        <v>2040</v>
      </c>
      <c r="R13" s="256">
        <v>147.05882349999999</v>
      </c>
    </row>
    <row r="14" spans="1:18" s="24" customFormat="1" ht="33" customHeight="1" x14ac:dyDescent="0.25">
      <c r="A14" s="226">
        <v>11</v>
      </c>
      <c r="B14" s="158" t="s">
        <v>1686</v>
      </c>
      <c r="C14" s="158" t="s">
        <v>126</v>
      </c>
      <c r="D14" s="158">
        <v>20</v>
      </c>
      <c r="E14" s="258" t="s">
        <v>1671</v>
      </c>
      <c r="F14" s="158">
        <v>2023</v>
      </c>
      <c r="G14" s="253">
        <v>2</v>
      </c>
      <c r="H14" s="253">
        <v>1</v>
      </c>
      <c r="I14" s="253">
        <v>1</v>
      </c>
      <c r="J14" s="254">
        <f t="shared" si="0"/>
        <v>6</v>
      </c>
      <c r="K14" s="158" t="s">
        <v>1687</v>
      </c>
      <c r="L14" s="257">
        <v>0.26</v>
      </c>
      <c r="M14" s="257">
        <v>0</v>
      </c>
      <c r="N14" s="257">
        <v>0</v>
      </c>
      <c r="O14" s="257">
        <v>1.3</v>
      </c>
      <c r="P14" s="256">
        <f t="shared" si="1"/>
        <v>135.20000000000002</v>
      </c>
      <c r="Q14" s="155">
        <v>2040</v>
      </c>
      <c r="R14" s="256">
        <v>66.274509800000004</v>
      </c>
    </row>
    <row r="15" spans="1:18" s="24" customFormat="1" ht="33" customHeight="1" x14ac:dyDescent="0.25">
      <c r="A15" s="226">
        <v>12</v>
      </c>
      <c r="B15" s="158" t="s">
        <v>1688</v>
      </c>
      <c r="C15" s="158" t="s">
        <v>126</v>
      </c>
      <c r="D15" s="158">
        <v>3</v>
      </c>
      <c r="E15" s="258" t="s">
        <v>1689</v>
      </c>
      <c r="F15" s="253">
        <v>2023</v>
      </c>
      <c r="G15" s="253">
        <v>4</v>
      </c>
      <c r="H15" s="253">
        <v>6</v>
      </c>
      <c r="I15" s="253">
        <v>6</v>
      </c>
      <c r="J15" s="254">
        <f t="shared" si="0"/>
        <v>20</v>
      </c>
      <c r="K15" s="158" t="s">
        <v>150</v>
      </c>
      <c r="L15" s="146">
        <v>0.47</v>
      </c>
      <c r="M15" s="146">
        <v>0.98</v>
      </c>
      <c r="N15" s="146">
        <v>0.98</v>
      </c>
      <c r="O15" s="146">
        <v>1.3</v>
      </c>
      <c r="P15" s="256">
        <f t="shared" si="1"/>
        <v>2017.6</v>
      </c>
      <c r="Q15" s="148">
        <v>10000</v>
      </c>
      <c r="R15" s="256">
        <f>(P15/Q15)*1000</f>
        <v>201.76</v>
      </c>
    </row>
    <row r="16" spans="1:18" s="24" customFormat="1" ht="33" customHeight="1" x14ac:dyDescent="0.25">
      <c r="A16" s="226">
        <v>13</v>
      </c>
      <c r="B16" s="158" t="s">
        <v>1690</v>
      </c>
      <c r="C16" s="158" t="s">
        <v>126</v>
      </c>
      <c r="D16" s="158">
        <v>17</v>
      </c>
      <c r="E16" s="238" t="s">
        <v>1691</v>
      </c>
      <c r="F16" s="158">
        <v>2023</v>
      </c>
      <c r="G16" s="253">
        <v>8</v>
      </c>
      <c r="H16" s="253">
        <v>5</v>
      </c>
      <c r="I16" s="253">
        <v>1</v>
      </c>
      <c r="J16" s="254">
        <f t="shared" si="0"/>
        <v>22</v>
      </c>
      <c r="K16" s="158" t="s">
        <v>1692</v>
      </c>
      <c r="L16" s="257">
        <v>0.9</v>
      </c>
      <c r="M16" s="257">
        <v>0.56000000000000005</v>
      </c>
      <c r="N16" s="257">
        <v>0</v>
      </c>
      <c r="O16" s="257">
        <v>1.1499999999999999</v>
      </c>
      <c r="P16" s="256">
        <f t="shared" si="1"/>
        <v>1977.9999999999998</v>
      </c>
      <c r="Q16" s="155">
        <v>15300</v>
      </c>
      <c r="R16" s="260">
        <f>(P16/Q16)*1000</f>
        <v>129.28104575163397</v>
      </c>
    </row>
    <row r="17" spans="1:18" s="24" customFormat="1" ht="33" customHeight="1" x14ac:dyDescent="0.25">
      <c r="A17" s="226">
        <v>14</v>
      </c>
      <c r="B17" s="158" t="s">
        <v>1693</v>
      </c>
      <c r="C17" s="158" t="s">
        <v>126</v>
      </c>
      <c r="D17" s="158">
        <v>8</v>
      </c>
      <c r="E17" s="238" t="s">
        <v>1694</v>
      </c>
      <c r="F17" s="158">
        <v>2023</v>
      </c>
      <c r="G17" s="253">
        <v>8</v>
      </c>
      <c r="H17" s="253">
        <v>1</v>
      </c>
      <c r="I17" s="253">
        <v>6</v>
      </c>
      <c r="J17" s="254">
        <f t="shared" si="0"/>
        <v>23</v>
      </c>
      <c r="K17" s="158" t="s">
        <v>1695</v>
      </c>
      <c r="L17" s="257">
        <v>0.13</v>
      </c>
      <c r="M17" s="257">
        <v>0</v>
      </c>
      <c r="N17" s="257">
        <v>0</v>
      </c>
      <c r="O17" s="257">
        <v>1</v>
      </c>
      <c r="P17" s="256">
        <f t="shared" si="1"/>
        <v>208</v>
      </c>
      <c r="Q17" s="155">
        <v>2040</v>
      </c>
      <c r="R17" s="256">
        <v>101.9607843</v>
      </c>
    </row>
    <row r="18" spans="1:18" s="58" customFormat="1" ht="33" customHeight="1" x14ac:dyDescent="0.25">
      <c r="A18" s="226">
        <v>15</v>
      </c>
      <c r="B18" s="158" t="s">
        <v>1696</v>
      </c>
      <c r="C18" s="158" t="s">
        <v>126</v>
      </c>
      <c r="D18" s="158">
        <v>13</v>
      </c>
      <c r="E18" s="238" t="s">
        <v>1697</v>
      </c>
      <c r="F18" s="158">
        <v>2023</v>
      </c>
      <c r="G18" s="253">
        <v>6</v>
      </c>
      <c r="H18" s="253">
        <v>6</v>
      </c>
      <c r="I18" s="253">
        <v>3</v>
      </c>
      <c r="J18" s="254">
        <f t="shared" si="0"/>
        <v>21</v>
      </c>
      <c r="K18" s="158" t="s">
        <v>1698</v>
      </c>
      <c r="L18" s="257">
        <v>0.1</v>
      </c>
      <c r="M18" s="257">
        <v>0.1</v>
      </c>
      <c r="N18" s="257">
        <v>0</v>
      </c>
      <c r="O18" s="257">
        <v>1</v>
      </c>
      <c r="P18" s="256">
        <f t="shared" si="1"/>
        <v>180.00000000000003</v>
      </c>
      <c r="Q18" s="155">
        <v>2040</v>
      </c>
      <c r="R18" s="260">
        <f>(P18/Q18)*1000</f>
        <v>88.235294117647072</v>
      </c>
    </row>
    <row r="19" spans="1:18" s="24" customFormat="1" ht="33" customHeight="1" x14ac:dyDescent="0.25">
      <c r="A19" s="226">
        <v>16</v>
      </c>
      <c r="B19" s="261" t="s">
        <v>1699</v>
      </c>
      <c r="C19" s="261" t="s">
        <v>126</v>
      </c>
      <c r="D19" s="261">
        <v>17</v>
      </c>
      <c r="E19" s="262" t="s">
        <v>1700</v>
      </c>
      <c r="F19" s="158">
        <v>2023</v>
      </c>
      <c r="G19" s="261">
        <v>0</v>
      </c>
      <c r="H19" s="261">
        <v>6</v>
      </c>
      <c r="I19" s="261">
        <v>6</v>
      </c>
      <c r="J19" s="263">
        <f t="shared" si="0"/>
        <v>12</v>
      </c>
      <c r="K19" s="261" t="s">
        <v>150</v>
      </c>
      <c r="L19" s="156">
        <v>0.47</v>
      </c>
      <c r="M19" s="156">
        <v>0.98</v>
      </c>
      <c r="N19" s="156">
        <v>0.98</v>
      </c>
      <c r="O19" s="156">
        <v>1</v>
      </c>
      <c r="P19" s="260">
        <f t="shared" si="1"/>
        <v>1176</v>
      </c>
      <c r="Q19" s="148">
        <v>15000</v>
      </c>
      <c r="R19" s="260">
        <f>(P19/Q19)*1000</f>
        <v>78.399999999999991</v>
      </c>
    </row>
    <row r="20" spans="1:18" s="58" customFormat="1" ht="33" customHeight="1" x14ac:dyDescent="0.25">
      <c r="A20" s="226">
        <v>17</v>
      </c>
      <c r="B20" s="158" t="s">
        <v>1701</v>
      </c>
      <c r="C20" s="158" t="s">
        <v>126</v>
      </c>
      <c r="D20" s="158">
        <v>18</v>
      </c>
      <c r="E20" s="258" t="s">
        <v>799</v>
      </c>
      <c r="F20" s="253">
        <v>2023</v>
      </c>
      <c r="G20" s="253">
        <v>2</v>
      </c>
      <c r="H20" s="253">
        <v>6</v>
      </c>
      <c r="I20" s="253">
        <v>1</v>
      </c>
      <c r="J20" s="254">
        <f t="shared" si="0"/>
        <v>11</v>
      </c>
      <c r="K20" s="158" t="s">
        <v>150</v>
      </c>
      <c r="L20" s="146">
        <v>0.47</v>
      </c>
      <c r="M20" s="146">
        <v>0.98</v>
      </c>
      <c r="N20" s="146">
        <v>0.98</v>
      </c>
      <c r="O20" s="146">
        <v>1.3</v>
      </c>
      <c r="P20" s="256">
        <f t="shared" si="1"/>
        <v>1136.2</v>
      </c>
      <c r="Q20" s="148">
        <v>10000</v>
      </c>
      <c r="R20" s="256">
        <f>(P20/Q20)*1000</f>
        <v>113.62</v>
      </c>
    </row>
    <row r="21" spans="1:18" s="58" customFormat="1" ht="33" customHeight="1" x14ac:dyDescent="0.25">
      <c r="A21" s="226">
        <v>18</v>
      </c>
      <c r="B21" s="158" t="s">
        <v>1702</v>
      </c>
      <c r="C21" s="158" t="s">
        <v>169</v>
      </c>
      <c r="D21" s="158" t="s">
        <v>202</v>
      </c>
      <c r="E21" s="238" t="s">
        <v>1703</v>
      </c>
      <c r="F21" s="261">
        <v>2023</v>
      </c>
      <c r="G21" s="158">
        <v>4</v>
      </c>
      <c r="H21" s="253">
        <v>2</v>
      </c>
      <c r="I21" s="253">
        <v>6</v>
      </c>
      <c r="J21" s="253">
        <v>3</v>
      </c>
      <c r="K21" s="158" t="s">
        <v>150</v>
      </c>
      <c r="L21" s="264">
        <v>0.47</v>
      </c>
      <c r="M21" s="257">
        <v>0.47</v>
      </c>
      <c r="N21" s="257">
        <v>0.8</v>
      </c>
      <c r="O21" s="257">
        <v>1.3</v>
      </c>
      <c r="P21" s="260">
        <f t="shared" si="1"/>
        <v>1235</v>
      </c>
      <c r="Q21" s="265">
        <v>20400</v>
      </c>
      <c r="R21" s="260">
        <f>(P21/Q21)*1000</f>
        <v>60.53921568627451</v>
      </c>
    </row>
    <row r="22" spans="1:18" s="58" customFormat="1" ht="33" customHeight="1" x14ac:dyDescent="0.25">
      <c r="A22" s="226">
        <v>19</v>
      </c>
      <c r="B22" s="158" t="s">
        <v>1704</v>
      </c>
      <c r="C22" s="158" t="s">
        <v>126</v>
      </c>
      <c r="D22" s="158">
        <v>17</v>
      </c>
      <c r="E22" s="238" t="s">
        <v>1705</v>
      </c>
      <c r="F22" s="158">
        <v>2023</v>
      </c>
      <c r="G22" s="253">
        <v>8</v>
      </c>
      <c r="H22" s="253">
        <v>3</v>
      </c>
      <c r="I22" s="253">
        <v>1</v>
      </c>
      <c r="J22" s="254">
        <f t="shared" ref="J22:J36" si="2">(G22*2)+H22+I22</f>
        <v>20</v>
      </c>
      <c r="K22" s="158" t="s">
        <v>1706</v>
      </c>
      <c r="L22" s="257">
        <v>0.6</v>
      </c>
      <c r="M22" s="257">
        <v>0</v>
      </c>
      <c r="N22" s="257">
        <v>0</v>
      </c>
      <c r="O22" s="257">
        <v>1.1499999999999999</v>
      </c>
      <c r="P22" s="256">
        <f t="shared" si="1"/>
        <v>1104</v>
      </c>
      <c r="Q22" s="155">
        <v>20400</v>
      </c>
      <c r="R22" s="256">
        <v>54.117647060000003</v>
      </c>
    </row>
    <row r="23" spans="1:18" s="58" customFormat="1" ht="33" customHeight="1" x14ac:dyDescent="0.25">
      <c r="A23" s="226">
        <v>20</v>
      </c>
      <c r="B23" s="158" t="s">
        <v>1707</v>
      </c>
      <c r="C23" s="158" t="s">
        <v>126</v>
      </c>
      <c r="D23" s="158">
        <v>17</v>
      </c>
      <c r="E23" s="238" t="s">
        <v>1708</v>
      </c>
      <c r="F23" s="158">
        <v>2023</v>
      </c>
      <c r="G23" s="253">
        <v>2</v>
      </c>
      <c r="H23" s="253">
        <v>9</v>
      </c>
      <c r="I23" s="253">
        <v>6</v>
      </c>
      <c r="J23" s="254">
        <f t="shared" si="2"/>
        <v>19</v>
      </c>
      <c r="K23" s="158" t="s">
        <v>1709</v>
      </c>
      <c r="L23" s="257">
        <v>1</v>
      </c>
      <c r="M23" s="257">
        <v>0.75</v>
      </c>
      <c r="N23" s="257">
        <v>0</v>
      </c>
      <c r="O23" s="257">
        <v>1</v>
      </c>
      <c r="P23" s="256">
        <f t="shared" si="1"/>
        <v>1075</v>
      </c>
      <c r="Q23" s="155">
        <v>20400</v>
      </c>
      <c r="R23" s="256">
        <f>(P23/Q23)*1000</f>
        <v>52.696078431372548</v>
      </c>
    </row>
    <row r="24" spans="1:18" s="58" customFormat="1" ht="33" customHeight="1" x14ac:dyDescent="0.25">
      <c r="A24" s="226">
        <v>21</v>
      </c>
      <c r="B24" s="158" t="s">
        <v>1710</v>
      </c>
      <c r="C24" s="158" t="s">
        <v>169</v>
      </c>
      <c r="D24" s="158">
        <v>20</v>
      </c>
      <c r="E24" s="238" t="s">
        <v>1711</v>
      </c>
      <c r="F24" s="158">
        <v>2023</v>
      </c>
      <c r="G24" s="253">
        <v>4</v>
      </c>
      <c r="H24" s="253">
        <v>6</v>
      </c>
      <c r="I24" s="253">
        <v>0</v>
      </c>
      <c r="J24" s="254">
        <f t="shared" si="2"/>
        <v>14</v>
      </c>
      <c r="K24" s="158" t="s">
        <v>150</v>
      </c>
      <c r="L24" s="257">
        <v>0.47</v>
      </c>
      <c r="M24" s="257">
        <v>0.75</v>
      </c>
      <c r="N24" s="257">
        <v>0</v>
      </c>
      <c r="O24" s="257">
        <v>1.3</v>
      </c>
      <c r="P24" s="256">
        <f t="shared" si="1"/>
        <v>1073.8</v>
      </c>
      <c r="Q24" s="155">
        <v>20400</v>
      </c>
      <c r="R24" s="256">
        <v>52.637254900000002</v>
      </c>
    </row>
    <row r="25" spans="1:18" s="58" customFormat="1" ht="33" customHeight="1" x14ac:dyDescent="0.25">
      <c r="A25" s="226">
        <v>22</v>
      </c>
      <c r="B25" s="158" t="s">
        <v>1712</v>
      </c>
      <c r="C25" s="158" t="s">
        <v>126</v>
      </c>
      <c r="D25" s="158">
        <v>19</v>
      </c>
      <c r="E25" s="238" t="s">
        <v>1713</v>
      </c>
      <c r="F25" s="261">
        <v>2023</v>
      </c>
      <c r="G25" s="253">
        <v>6</v>
      </c>
      <c r="H25" s="253">
        <v>6</v>
      </c>
      <c r="I25" s="253">
        <v>6</v>
      </c>
      <c r="J25" s="254">
        <f t="shared" si="2"/>
        <v>24</v>
      </c>
      <c r="K25" s="158" t="s">
        <v>1714</v>
      </c>
      <c r="L25" s="257">
        <v>1</v>
      </c>
      <c r="M25" s="257">
        <v>0.56000000000000005</v>
      </c>
      <c r="N25" s="257">
        <v>0.56000000000000005</v>
      </c>
      <c r="O25" s="257">
        <v>1</v>
      </c>
      <c r="P25" s="256">
        <f t="shared" si="1"/>
        <v>1872</v>
      </c>
      <c r="Q25" s="155">
        <v>40800</v>
      </c>
      <c r="R25" s="256">
        <f>(P25/Q25)*1000</f>
        <v>45.882352941176471</v>
      </c>
    </row>
    <row r="26" spans="1:18" s="58" customFormat="1" ht="33" customHeight="1" x14ac:dyDescent="0.25">
      <c r="A26" s="226">
        <v>23</v>
      </c>
      <c r="B26" s="158" t="s">
        <v>1715</v>
      </c>
      <c r="C26" s="158" t="s">
        <v>126</v>
      </c>
      <c r="D26" s="158">
        <v>6</v>
      </c>
      <c r="E26" s="238" t="s">
        <v>1716</v>
      </c>
      <c r="F26" s="158">
        <v>2023</v>
      </c>
      <c r="G26" s="253">
        <v>6</v>
      </c>
      <c r="H26" s="253">
        <v>3</v>
      </c>
      <c r="I26" s="253">
        <v>3</v>
      </c>
      <c r="J26" s="254">
        <f t="shared" si="2"/>
        <v>18</v>
      </c>
      <c r="K26" s="158" t="s">
        <v>1717</v>
      </c>
      <c r="L26" s="257">
        <v>0.6</v>
      </c>
      <c r="M26" s="257">
        <v>0</v>
      </c>
      <c r="N26" s="257">
        <v>0</v>
      </c>
      <c r="O26" s="257">
        <v>1</v>
      </c>
      <c r="P26" s="256">
        <f t="shared" si="1"/>
        <v>719.99999999999989</v>
      </c>
      <c r="Q26" s="155">
        <v>16320</v>
      </c>
      <c r="R26" s="260">
        <f>(P26/Q26)*1000</f>
        <v>44.117647058823522</v>
      </c>
    </row>
    <row r="27" spans="1:18" s="58" customFormat="1" ht="33" customHeight="1" x14ac:dyDescent="0.25">
      <c r="A27" s="226">
        <v>24</v>
      </c>
      <c r="B27" s="158" t="s">
        <v>1718</v>
      </c>
      <c r="C27" s="158" t="s">
        <v>126</v>
      </c>
      <c r="D27" s="158" t="s">
        <v>1213</v>
      </c>
      <c r="E27" s="238" t="s">
        <v>1719</v>
      </c>
      <c r="F27" s="158">
        <v>2023</v>
      </c>
      <c r="G27" s="253">
        <v>6</v>
      </c>
      <c r="H27" s="253">
        <v>5</v>
      </c>
      <c r="I27" s="253">
        <v>1</v>
      </c>
      <c r="J27" s="254">
        <f t="shared" si="2"/>
        <v>18</v>
      </c>
      <c r="K27" s="158" t="s">
        <v>63</v>
      </c>
      <c r="L27" s="257">
        <v>0.6</v>
      </c>
      <c r="M27" s="257">
        <v>0</v>
      </c>
      <c r="N27" s="257">
        <v>0</v>
      </c>
      <c r="O27" s="257">
        <v>1</v>
      </c>
      <c r="P27" s="256">
        <f t="shared" si="1"/>
        <v>719.99999999999989</v>
      </c>
      <c r="Q27" s="155">
        <v>18360</v>
      </c>
      <c r="R27" s="256">
        <v>39.215686269999999</v>
      </c>
    </row>
    <row r="28" spans="1:18" s="58" customFormat="1" ht="33" customHeight="1" x14ac:dyDescent="0.25">
      <c r="A28" s="226">
        <v>25</v>
      </c>
      <c r="B28" s="158" t="s">
        <v>1720</v>
      </c>
      <c r="C28" s="158" t="s">
        <v>126</v>
      </c>
      <c r="D28" s="158" t="s">
        <v>1367</v>
      </c>
      <c r="E28" s="238" t="s">
        <v>146</v>
      </c>
      <c r="F28" s="158">
        <v>2023</v>
      </c>
      <c r="G28" s="253">
        <v>6</v>
      </c>
      <c r="H28" s="253">
        <v>6</v>
      </c>
      <c r="I28" s="253">
        <v>6</v>
      </c>
      <c r="J28" s="254">
        <f t="shared" si="2"/>
        <v>24</v>
      </c>
      <c r="K28" s="266" t="s">
        <v>1721</v>
      </c>
      <c r="L28" s="257">
        <v>0.2</v>
      </c>
      <c r="M28" s="257">
        <v>0</v>
      </c>
      <c r="N28" s="257">
        <v>0</v>
      </c>
      <c r="O28" s="257">
        <v>1</v>
      </c>
      <c r="P28" s="256">
        <f t="shared" si="1"/>
        <v>240.00000000000003</v>
      </c>
      <c r="Q28" s="155">
        <v>6120</v>
      </c>
      <c r="R28" s="256">
        <v>39.215686269999999</v>
      </c>
    </row>
    <row r="29" spans="1:18" s="58" customFormat="1" ht="33" customHeight="1" x14ac:dyDescent="0.25">
      <c r="A29" s="226">
        <v>26</v>
      </c>
      <c r="B29" s="158" t="s">
        <v>1722</v>
      </c>
      <c r="C29" s="158" t="s">
        <v>126</v>
      </c>
      <c r="D29" s="158">
        <v>13</v>
      </c>
      <c r="E29" s="238" t="s">
        <v>1723</v>
      </c>
      <c r="F29" s="158">
        <v>2023</v>
      </c>
      <c r="G29" s="253">
        <v>4</v>
      </c>
      <c r="H29" s="253">
        <v>6</v>
      </c>
      <c r="I29" s="253">
        <v>9</v>
      </c>
      <c r="J29" s="254">
        <f t="shared" si="2"/>
        <v>23</v>
      </c>
      <c r="K29" s="158" t="s">
        <v>1724</v>
      </c>
      <c r="L29" s="257">
        <v>0.1</v>
      </c>
      <c r="M29" s="257">
        <v>0.1</v>
      </c>
      <c r="N29" s="257">
        <v>1</v>
      </c>
      <c r="O29" s="257">
        <v>1.1499999999999999</v>
      </c>
      <c r="P29" s="256">
        <f t="shared" si="1"/>
        <v>1196</v>
      </c>
      <c r="Q29" s="155">
        <v>30600</v>
      </c>
      <c r="R29" s="256">
        <v>39.084967319999997</v>
      </c>
    </row>
    <row r="30" spans="1:18" s="58" customFormat="1" ht="33" customHeight="1" x14ac:dyDescent="0.25">
      <c r="A30" s="226">
        <v>27</v>
      </c>
      <c r="B30" s="158" t="s">
        <v>1725</v>
      </c>
      <c r="C30" s="158" t="s">
        <v>126</v>
      </c>
      <c r="D30" s="158">
        <v>3</v>
      </c>
      <c r="E30" s="238" t="s">
        <v>1726</v>
      </c>
      <c r="F30" s="158">
        <v>2023</v>
      </c>
      <c r="G30" s="253">
        <v>6</v>
      </c>
      <c r="H30" s="253">
        <v>6</v>
      </c>
      <c r="I30" s="253">
        <v>6</v>
      </c>
      <c r="J30" s="254">
        <f t="shared" si="2"/>
        <v>24</v>
      </c>
      <c r="K30" s="158" t="s">
        <v>1727</v>
      </c>
      <c r="L30" s="257">
        <v>1</v>
      </c>
      <c r="M30" s="257">
        <v>0</v>
      </c>
      <c r="N30" s="257">
        <v>0</v>
      </c>
      <c r="O30" s="257">
        <v>1.1499999999999999</v>
      </c>
      <c r="P30" s="256">
        <f t="shared" si="1"/>
        <v>1380</v>
      </c>
      <c r="Q30" s="155">
        <v>35700</v>
      </c>
      <c r="R30" s="256">
        <v>38.655462180000001</v>
      </c>
    </row>
    <row r="31" spans="1:18" s="58" customFormat="1" ht="33" customHeight="1" x14ac:dyDescent="0.25">
      <c r="A31" s="226">
        <v>28</v>
      </c>
      <c r="B31" s="158" t="s">
        <v>1728</v>
      </c>
      <c r="C31" s="158" t="s">
        <v>126</v>
      </c>
      <c r="D31" s="158">
        <v>12</v>
      </c>
      <c r="E31" s="238" t="s">
        <v>1729</v>
      </c>
      <c r="F31" s="158">
        <v>2023</v>
      </c>
      <c r="G31" s="253">
        <v>6</v>
      </c>
      <c r="H31" s="253">
        <v>6</v>
      </c>
      <c r="I31" s="253">
        <v>6</v>
      </c>
      <c r="J31" s="254">
        <f t="shared" si="2"/>
        <v>24</v>
      </c>
      <c r="K31" s="158" t="s">
        <v>1730</v>
      </c>
      <c r="L31" s="257">
        <v>0.2</v>
      </c>
      <c r="M31" s="257">
        <v>0</v>
      </c>
      <c r="N31" s="257">
        <v>0</v>
      </c>
      <c r="O31" s="257">
        <v>1.3</v>
      </c>
      <c r="P31" s="256">
        <f t="shared" si="1"/>
        <v>312.00000000000006</v>
      </c>
      <c r="Q31" s="155">
        <v>8160</v>
      </c>
      <c r="R31" s="256">
        <v>38.235294119999999</v>
      </c>
    </row>
    <row r="32" spans="1:18" s="58" customFormat="1" ht="33" customHeight="1" x14ac:dyDescent="0.25">
      <c r="A32" s="226">
        <v>29</v>
      </c>
      <c r="B32" s="158" t="s">
        <v>1731</v>
      </c>
      <c r="C32" s="158" t="s">
        <v>126</v>
      </c>
      <c r="D32" s="158" t="s">
        <v>1363</v>
      </c>
      <c r="E32" s="238" t="s">
        <v>1732</v>
      </c>
      <c r="F32" s="158">
        <v>2023</v>
      </c>
      <c r="G32" s="253">
        <v>10</v>
      </c>
      <c r="H32" s="253">
        <v>3</v>
      </c>
      <c r="I32" s="253">
        <v>3</v>
      </c>
      <c r="J32" s="254">
        <f t="shared" si="2"/>
        <v>26</v>
      </c>
      <c r="K32" s="158" t="s">
        <v>1733</v>
      </c>
      <c r="L32" s="257">
        <v>0.4</v>
      </c>
      <c r="M32" s="257">
        <v>0.1</v>
      </c>
      <c r="N32" s="257">
        <v>0</v>
      </c>
      <c r="O32" s="257">
        <v>1.1499999999999999</v>
      </c>
      <c r="P32" s="256">
        <f t="shared" si="1"/>
        <v>954.5</v>
      </c>
      <c r="Q32" s="155">
        <v>25500</v>
      </c>
      <c r="R32" s="260">
        <f t="shared" ref="R32:R38" si="3">(P32/Q32)*1000</f>
        <v>37.431372549019606</v>
      </c>
    </row>
    <row r="33" spans="1:18" s="58" customFormat="1" ht="33" customHeight="1" x14ac:dyDescent="0.25">
      <c r="A33" s="226">
        <v>30</v>
      </c>
      <c r="B33" s="158" t="s">
        <v>1734</v>
      </c>
      <c r="C33" s="158" t="s">
        <v>126</v>
      </c>
      <c r="D33" s="158">
        <v>15</v>
      </c>
      <c r="E33" s="238" t="s">
        <v>1735</v>
      </c>
      <c r="F33" s="158">
        <v>2023</v>
      </c>
      <c r="G33" s="253">
        <v>10</v>
      </c>
      <c r="H33" s="253">
        <v>3</v>
      </c>
      <c r="I33" s="253">
        <v>3</v>
      </c>
      <c r="J33" s="254">
        <f t="shared" si="2"/>
        <v>26</v>
      </c>
      <c r="K33" s="158" t="s">
        <v>1736</v>
      </c>
      <c r="L33" s="257">
        <v>0.6</v>
      </c>
      <c r="M33" s="257">
        <v>0</v>
      </c>
      <c r="N33" s="257">
        <v>0</v>
      </c>
      <c r="O33" s="257">
        <v>1</v>
      </c>
      <c r="P33" s="256">
        <f t="shared" si="1"/>
        <v>1200</v>
      </c>
      <c r="Q33" s="155">
        <v>32640</v>
      </c>
      <c r="R33" s="260">
        <f t="shared" si="3"/>
        <v>36.764705882352942</v>
      </c>
    </row>
    <row r="34" spans="1:18" s="58" customFormat="1" ht="33" customHeight="1" x14ac:dyDescent="0.25">
      <c r="A34" s="226">
        <v>31</v>
      </c>
      <c r="B34" s="261" t="s">
        <v>1737</v>
      </c>
      <c r="C34" s="261" t="s">
        <v>126</v>
      </c>
      <c r="D34" s="261" t="s">
        <v>1367</v>
      </c>
      <c r="E34" s="262" t="s">
        <v>1738</v>
      </c>
      <c r="F34" s="158">
        <v>2023</v>
      </c>
      <c r="G34" s="261">
        <v>8</v>
      </c>
      <c r="H34" s="261">
        <v>6</v>
      </c>
      <c r="I34" s="261">
        <v>6</v>
      </c>
      <c r="J34" s="263">
        <f t="shared" si="2"/>
        <v>28</v>
      </c>
      <c r="K34" s="158" t="s">
        <v>1698</v>
      </c>
      <c r="L34" s="156">
        <v>0.4</v>
      </c>
      <c r="M34" s="156">
        <v>0.1</v>
      </c>
      <c r="N34" s="156">
        <v>0</v>
      </c>
      <c r="O34" s="156">
        <v>1.3</v>
      </c>
      <c r="P34" s="260">
        <f t="shared" si="1"/>
        <v>910</v>
      </c>
      <c r="Q34" s="148">
        <v>30000</v>
      </c>
      <c r="R34" s="260">
        <f t="shared" si="3"/>
        <v>30.333333333333332</v>
      </c>
    </row>
    <row r="35" spans="1:18" s="58" customFormat="1" ht="33" customHeight="1" x14ac:dyDescent="0.25">
      <c r="A35" s="226">
        <v>32</v>
      </c>
      <c r="B35" s="261" t="s">
        <v>1739</v>
      </c>
      <c r="C35" s="261" t="s">
        <v>126</v>
      </c>
      <c r="D35" s="261">
        <v>3</v>
      </c>
      <c r="E35" s="262" t="s">
        <v>1740</v>
      </c>
      <c r="F35" s="158">
        <v>2023</v>
      </c>
      <c r="G35" s="261">
        <v>0</v>
      </c>
      <c r="H35" s="261">
        <v>9</v>
      </c>
      <c r="I35" s="261">
        <v>6</v>
      </c>
      <c r="J35" s="263">
        <f t="shared" si="2"/>
        <v>15</v>
      </c>
      <c r="K35" s="261" t="s">
        <v>1741</v>
      </c>
      <c r="L35" s="156">
        <v>0.3</v>
      </c>
      <c r="M35" s="156">
        <v>0.6</v>
      </c>
      <c r="N35" s="156">
        <v>0</v>
      </c>
      <c r="O35" s="156">
        <v>1.3</v>
      </c>
      <c r="P35" s="260">
        <f t="shared" si="1"/>
        <v>702</v>
      </c>
      <c r="Q35" s="148">
        <v>25000</v>
      </c>
      <c r="R35" s="260">
        <f t="shared" si="3"/>
        <v>28.080000000000002</v>
      </c>
    </row>
    <row r="36" spans="1:18" s="58" customFormat="1" ht="33" customHeight="1" x14ac:dyDescent="0.25">
      <c r="A36" s="226">
        <v>33</v>
      </c>
      <c r="B36" s="158" t="s">
        <v>1742</v>
      </c>
      <c r="C36" s="158" t="s">
        <v>126</v>
      </c>
      <c r="D36" s="158">
        <v>17</v>
      </c>
      <c r="E36" s="238" t="s">
        <v>1743</v>
      </c>
      <c r="F36" s="158">
        <v>2023</v>
      </c>
      <c r="G36" s="253">
        <v>10</v>
      </c>
      <c r="H36" s="253">
        <v>3</v>
      </c>
      <c r="I36" s="253">
        <v>3</v>
      </c>
      <c r="J36" s="254">
        <f t="shared" si="2"/>
        <v>26</v>
      </c>
      <c r="K36" s="158" t="s">
        <v>1744</v>
      </c>
      <c r="L36" s="257">
        <v>0.6</v>
      </c>
      <c r="M36" s="257">
        <v>0</v>
      </c>
      <c r="N36" s="257">
        <v>0</v>
      </c>
      <c r="O36" s="257">
        <v>1.1499999999999999</v>
      </c>
      <c r="P36" s="256">
        <f t="shared" si="1"/>
        <v>1380</v>
      </c>
      <c r="Q36" s="155">
        <v>51000</v>
      </c>
      <c r="R36" s="260">
        <f t="shared" si="3"/>
        <v>27.058823529411764</v>
      </c>
    </row>
    <row r="37" spans="1:18" s="58" customFormat="1" ht="33" customHeight="1" x14ac:dyDescent="0.25">
      <c r="A37" s="226">
        <v>34</v>
      </c>
      <c r="B37" s="158" t="s">
        <v>1745</v>
      </c>
      <c r="C37" s="158" t="s">
        <v>169</v>
      </c>
      <c r="D37" s="253">
        <v>18</v>
      </c>
      <c r="E37" s="238" t="s">
        <v>1746</v>
      </c>
      <c r="F37" s="158">
        <v>2023</v>
      </c>
      <c r="G37" s="253">
        <v>2</v>
      </c>
      <c r="H37" s="253">
        <v>6</v>
      </c>
      <c r="I37" s="253">
        <v>6</v>
      </c>
      <c r="J37" s="254">
        <f>SUM(G37:I37)</f>
        <v>14</v>
      </c>
      <c r="K37" s="253" t="s">
        <v>1747</v>
      </c>
      <c r="L37" s="257">
        <v>0.2</v>
      </c>
      <c r="M37" s="257">
        <v>0</v>
      </c>
      <c r="N37" s="257">
        <v>0</v>
      </c>
      <c r="O37" s="146">
        <v>1.3</v>
      </c>
      <c r="P37" s="256">
        <f t="shared" si="1"/>
        <v>104</v>
      </c>
      <c r="Q37" s="155">
        <v>4000</v>
      </c>
      <c r="R37" s="256">
        <f t="shared" si="3"/>
        <v>26</v>
      </c>
    </row>
    <row r="38" spans="1:18" s="58" customFormat="1" ht="33" customHeight="1" x14ac:dyDescent="0.25">
      <c r="A38" s="226">
        <v>35</v>
      </c>
      <c r="B38" s="158" t="s">
        <v>1748</v>
      </c>
      <c r="C38" s="158" t="s">
        <v>126</v>
      </c>
      <c r="D38" s="158" t="s">
        <v>309</v>
      </c>
      <c r="E38" s="238" t="s">
        <v>1665</v>
      </c>
      <c r="F38" s="158">
        <v>2023</v>
      </c>
      <c r="G38" s="253">
        <v>1</v>
      </c>
      <c r="H38" s="253">
        <v>3</v>
      </c>
      <c r="I38" s="253">
        <v>3</v>
      </c>
      <c r="J38" s="267">
        <f t="shared" ref="J38:J43" si="4">(G38*2)+H38+I38</f>
        <v>8</v>
      </c>
      <c r="K38" s="158" t="s">
        <v>1666</v>
      </c>
      <c r="L38" s="257">
        <v>0.26</v>
      </c>
      <c r="M38" s="257">
        <v>0</v>
      </c>
      <c r="N38" s="257">
        <v>0</v>
      </c>
      <c r="O38" s="146">
        <v>1</v>
      </c>
      <c r="P38" s="256">
        <f t="shared" ref="P38:P69" si="5">(((G38*L38*2)+(H38*M38)+(I38*N38))*O38)*100</f>
        <v>52</v>
      </c>
      <c r="Q38" s="155">
        <v>2000</v>
      </c>
      <c r="R38" s="260">
        <f t="shared" si="3"/>
        <v>26</v>
      </c>
    </row>
    <row r="39" spans="1:18" s="24" customFormat="1" ht="33" customHeight="1" x14ac:dyDescent="0.25">
      <c r="A39" s="226">
        <v>36</v>
      </c>
      <c r="B39" s="158" t="s">
        <v>1749</v>
      </c>
      <c r="C39" s="158" t="s">
        <v>126</v>
      </c>
      <c r="D39" s="158" t="s">
        <v>1358</v>
      </c>
      <c r="E39" s="238" t="s">
        <v>1750</v>
      </c>
      <c r="F39" s="158">
        <v>2023</v>
      </c>
      <c r="G39" s="253">
        <v>10</v>
      </c>
      <c r="H39" s="253">
        <v>6</v>
      </c>
      <c r="I39" s="253">
        <v>6</v>
      </c>
      <c r="J39" s="254">
        <f t="shared" si="4"/>
        <v>32</v>
      </c>
      <c r="K39" s="158" t="s">
        <v>55</v>
      </c>
      <c r="L39" s="257">
        <v>0.2</v>
      </c>
      <c r="M39" s="257">
        <v>0</v>
      </c>
      <c r="N39" s="257">
        <v>0</v>
      </c>
      <c r="O39" s="257">
        <v>1.3</v>
      </c>
      <c r="P39" s="256">
        <f t="shared" si="5"/>
        <v>520</v>
      </c>
      <c r="Q39" s="155">
        <v>20400</v>
      </c>
      <c r="R39" s="256">
        <v>25.49019608</v>
      </c>
    </row>
    <row r="40" spans="1:18" s="24" customFormat="1" ht="33" customHeight="1" x14ac:dyDescent="0.25">
      <c r="A40" s="226">
        <v>37</v>
      </c>
      <c r="B40" s="158" t="s">
        <v>1751</v>
      </c>
      <c r="C40" s="158" t="s">
        <v>126</v>
      </c>
      <c r="D40" s="158">
        <v>13</v>
      </c>
      <c r="E40" s="238" t="s">
        <v>1752</v>
      </c>
      <c r="F40" s="158">
        <v>2023</v>
      </c>
      <c r="G40" s="253">
        <v>2</v>
      </c>
      <c r="H40" s="253">
        <v>6</v>
      </c>
      <c r="I40" s="253">
        <v>6</v>
      </c>
      <c r="J40" s="254">
        <f t="shared" si="4"/>
        <v>16</v>
      </c>
      <c r="K40" s="158" t="s">
        <v>1698</v>
      </c>
      <c r="L40" s="257">
        <v>0.1</v>
      </c>
      <c r="M40" s="257">
        <v>0.1</v>
      </c>
      <c r="N40" s="257">
        <v>0</v>
      </c>
      <c r="O40" s="257">
        <v>1</v>
      </c>
      <c r="P40" s="256">
        <f t="shared" si="5"/>
        <v>100</v>
      </c>
      <c r="Q40" s="155">
        <v>4080</v>
      </c>
      <c r="R40" s="256">
        <v>24.50980392</v>
      </c>
    </row>
    <row r="41" spans="1:18" s="24" customFormat="1" ht="33" customHeight="1" x14ac:dyDescent="0.25">
      <c r="A41" s="226">
        <v>38</v>
      </c>
      <c r="B41" s="158" t="s">
        <v>1753</v>
      </c>
      <c r="C41" s="158" t="s">
        <v>126</v>
      </c>
      <c r="D41" s="158">
        <v>9</v>
      </c>
      <c r="E41" s="238" t="s">
        <v>1754</v>
      </c>
      <c r="F41" s="158">
        <v>2023</v>
      </c>
      <c r="G41" s="253">
        <v>4</v>
      </c>
      <c r="H41" s="253">
        <v>6</v>
      </c>
      <c r="I41" s="253">
        <v>3</v>
      </c>
      <c r="J41" s="254">
        <f t="shared" si="4"/>
        <v>17</v>
      </c>
      <c r="K41" s="158" t="s">
        <v>1755</v>
      </c>
      <c r="L41" s="257">
        <v>0.9</v>
      </c>
      <c r="M41" s="257">
        <v>0.6</v>
      </c>
      <c r="N41" s="257">
        <v>0.1</v>
      </c>
      <c r="O41" s="257">
        <v>1.1499999999999999</v>
      </c>
      <c r="P41" s="256">
        <f t="shared" si="5"/>
        <v>1276.5</v>
      </c>
      <c r="Q41" s="155">
        <v>53040</v>
      </c>
      <c r="R41" s="256">
        <f>(P41/Q41)*1000</f>
        <v>24.066742081447966</v>
      </c>
    </row>
    <row r="42" spans="1:18" s="58" customFormat="1" ht="33" customHeight="1" x14ac:dyDescent="0.25">
      <c r="A42" s="226">
        <v>39</v>
      </c>
      <c r="B42" s="158" t="s">
        <v>1756</v>
      </c>
      <c r="C42" s="158" t="s">
        <v>126</v>
      </c>
      <c r="D42" s="158">
        <v>3</v>
      </c>
      <c r="E42" s="238" t="s">
        <v>1726</v>
      </c>
      <c r="F42" s="158">
        <v>2023</v>
      </c>
      <c r="G42" s="253">
        <v>6</v>
      </c>
      <c r="H42" s="253">
        <v>6</v>
      </c>
      <c r="I42" s="253">
        <v>6</v>
      </c>
      <c r="J42" s="254">
        <f t="shared" si="4"/>
        <v>24</v>
      </c>
      <c r="K42" s="158" t="s">
        <v>411</v>
      </c>
      <c r="L42" s="257">
        <v>1</v>
      </c>
      <c r="M42" s="257">
        <v>0</v>
      </c>
      <c r="N42" s="257">
        <v>0</v>
      </c>
      <c r="O42" s="257">
        <v>1.1499999999999999</v>
      </c>
      <c r="P42" s="256">
        <f t="shared" si="5"/>
        <v>1380</v>
      </c>
      <c r="Q42" s="155">
        <v>76500</v>
      </c>
      <c r="R42" s="256">
        <v>18.039215689999999</v>
      </c>
    </row>
    <row r="43" spans="1:18" s="24" customFormat="1" ht="33" customHeight="1" x14ac:dyDescent="0.25">
      <c r="A43" s="226">
        <v>40</v>
      </c>
      <c r="B43" s="261" t="s">
        <v>1757</v>
      </c>
      <c r="C43" s="261" t="s">
        <v>126</v>
      </c>
      <c r="D43" s="261">
        <v>6</v>
      </c>
      <c r="E43" s="262" t="s">
        <v>1758</v>
      </c>
      <c r="F43" s="158">
        <v>2023</v>
      </c>
      <c r="G43" s="261">
        <v>8</v>
      </c>
      <c r="H43" s="261">
        <v>6</v>
      </c>
      <c r="I43" s="261">
        <v>9</v>
      </c>
      <c r="J43" s="263">
        <f t="shared" si="4"/>
        <v>31</v>
      </c>
      <c r="K43" s="158" t="s">
        <v>1698</v>
      </c>
      <c r="L43" s="156">
        <v>0.4</v>
      </c>
      <c r="M43" s="156">
        <v>0.1</v>
      </c>
      <c r="N43" s="156">
        <v>0</v>
      </c>
      <c r="O43" s="156">
        <v>1.1499999999999999</v>
      </c>
      <c r="P43" s="260">
        <f t="shared" si="5"/>
        <v>804.99999999999989</v>
      </c>
      <c r="Q43" s="148">
        <v>45000</v>
      </c>
      <c r="R43" s="260">
        <f>(P43/Q43)*1000</f>
        <v>17.888888888888886</v>
      </c>
    </row>
    <row r="44" spans="1:18" s="24" customFormat="1" ht="33" customHeight="1" x14ac:dyDescent="0.25">
      <c r="A44" s="226">
        <v>41</v>
      </c>
      <c r="B44" s="158" t="s">
        <v>1759</v>
      </c>
      <c r="C44" s="158" t="s">
        <v>169</v>
      </c>
      <c r="D44" s="158">
        <v>10</v>
      </c>
      <c r="E44" s="238" t="s">
        <v>1760</v>
      </c>
      <c r="F44" s="158">
        <v>2023</v>
      </c>
      <c r="G44" s="253">
        <v>4</v>
      </c>
      <c r="H44" s="253">
        <v>9</v>
      </c>
      <c r="I44" s="253">
        <v>0</v>
      </c>
      <c r="J44" s="254">
        <f>G44*2+H44+I44</f>
        <v>17</v>
      </c>
      <c r="K44" s="158" t="s">
        <v>411</v>
      </c>
      <c r="L44" s="257">
        <v>0.5</v>
      </c>
      <c r="M44" s="257">
        <v>0.15</v>
      </c>
      <c r="N44" s="257">
        <v>0</v>
      </c>
      <c r="O44" s="257">
        <v>1</v>
      </c>
      <c r="P44" s="256">
        <f t="shared" si="5"/>
        <v>535</v>
      </c>
      <c r="Q44" s="155">
        <v>30000</v>
      </c>
      <c r="R44" s="256">
        <f>(P44/Q44)*1000</f>
        <v>17.833333333333332</v>
      </c>
    </row>
    <row r="45" spans="1:18" s="24" customFormat="1" ht="33" customHeight="1" x14ac:dyDescent="0.25">
      <c r="A45" s="226">
        <v>42</v>
      </c>
      <c r="B45" s="158" t="s">
        <v>1761</v>
      </c>
      <c r="C45" s="158" t="s">
        <v>169</v>
      </c>
      <c r="D45" s="158">
        <v>14</v>
      </c>
      <c r="E45" s="238" t="s">
        <v>1762</v>
      </c>
      <c r="F45" s="158">
        <v>2023</v>
      </c>
      <c r="G45" s="253">
        <v>6</v>
      </c>
      <c r="H45" s="253">
        <v>6</v>
      </c>
      <c r="I45" s="253">
        <v>1</v>
      </c>
      <c r="J45" s="254">
        <f t="shared" ref="J45:J54" si="6">(G45*2)+H45+I45</f>
        <v>19</v>
      </c>
      <c r="K45" s="158" t="s">
        <v>1763</v>
      </c>
      <c r="L45" s="257">
        <v>0.5</v>
      </c>
      <c r="M45" s="257">
        <v>0</v>
      </c>
      <c r="N45" s="257">
        <v>0</v>
      </c>
      <c r="O45" s="257">
        <v>1.3</v>
      </c>
      <c r="P45" s="256">
        <f t="shared" si="5"/>
        <v>780.00000000000011</v>
      </c>
      <c r="Q45" s="155">
        <v>44360</v>
      </c>
      <c r="R45" s="256">
        <f>(P45/Q45)*1000</f>
        <v>17.583408476104601</v>
      </c>
    </row>
    <row r="46" spans="1:18" ht="33" customHeight="1" x14ac:dyDescent="0.25">
      <c r="A46" s="226">
        <v>43</v>
      </c>
      <c r="B46" s="158" t="s">
        <v>1764</v>
      </c>
      <c r="C46" s="158" t="s">
        <v>126</v>
      </c>
      <c r="D46" s="158">
        <v>3</v>
      </c>
      <c r="E46" s="238" t="s">
        <v>1765</v>
      </c>
      <c r="F46" s="158">
        <v>2023</v>
      </c>
      <c r="G46" s="253">
        <v>4</v>
      </c>
      <c r="H46" s="253">
        <v>9</v>
      </c>
      <c r="I46" s="253">
        <v>3</v>
      </c>
      <c r="J46" s="254">
        <f t="shared" si="6"/>
        <v>20</v>
      </c>
      <c r="K46" s="158" t="s">
        <v>1766</v>
      </c>
      <c r="L46" s="257">
        <v>0.5</v>
      </c>
      <c r="M46" s="257">
        <v>0.15</v>
      </c>
      <c r="N46" s="257">
        <v>0</v>
      </c>
      <c r="O46" s="257">
        <v>1.3</v>
      </c>
      <c r="P46" s="256">
        <f t="shared" si="5"/>
        <v>695.5</v>
      </c>
      <c r="Q46" s="155">
        <v>40800</v>
      </c>
      <c r="R46" s="256">
        <v>17.046568629999999</v>
      </c>
    </row>
    <row r="47" spans="1:18" ht="33" customHeight="1" x14ac:dyDescent="0.25">
      <c r="A47" s="226">
        <v>44</v>
      </c>
      <c r="B47" s="261" t="s">
        <v>1767</v>
      </c>
      <c r="C47" s="261" t="s">
        <v>126</v>
      </c>
      <c r="D47" s="261">
        <v>9</v>
      </c>
      <c r="E47" s="262" t="s">
        <v>1601</v>
      </c>
      <c r="F47" s="158">
        <v>2023</v>
      </c>
      <c r="G47" s="261">
        <v>1</v>
      </c>
      <c r="H47" s="261">
        <v>0</v>
      </c>
      <c r="I47" s="261">
        <v>0</v>
      </c>
      <c r="J47" s="263">
        <f t="shared" si="6"/>
        <v>2</v>
      </c>
      <c r="K47" s="261" t="s">
        <v>1666</v>
      </c>
      <c r="L47" s="156">
        <v>0.1</v>
      </c>
      <c r="M47" s="156">
        <v>0</v>
      </c>
      <c r="N47" s="156">
        <v>0</v>
      </c>
      <c r="O47" s="156">
        <v>1.3</v>
      </c>
      <c r="P47" s="260">
        <f t="shared" si="5"/>
        <v>26</v>
      </c>
      <c r="Q47" s="148">
        <v>2000</v>
      </c>
      <c r="R47" s="260">
        <f t="shared" ref="R47:R54" si="7">(P47/Q47)*1000</f>
        <v>13</v>
      </c>
    </row>
    <row r="48" spans="1:18" ht="33" customHeight="1" x14ac:dyDescent="0.25">
      <c r="A48" s="226">
        <v>45</v>
      </c>
      <c r="B48" s="261" t="s">
        <v>1768</v>
      </c>
      <c r="C48" s="261" t="s">
        <v>126</v>
      </c>
      <c r="D48" s="261">
        <v>8</v>
      </c>
      <c r="E48" s="262" t="s">
        <v>1738</v>
      </c>
      <c r="F48" s="158">
        <v>2023</v>
      </c>
      <c r="G48" s="261">
        <v>6</v>
      </c>
      <c r="H48" s="261">
        <v>6</v>
      </c>
      <c r="I48" s="261">
        <v>0</v>
      </c>
      <c r="J48" s="263">
        <f t="shared" si="6"/>
        <v>18</v>
      </c>
      <c r="K48" s="158" t="s">
        <v>1698</v>
      </c>
      <c r="L48" s="156">
        <v>0.4</v>
      </c>
      <c r="M48" s="156">
        <v>0.1</v>
      </c>
      <c r="N48" s="156">
        <v>0</v>
      </c>
      <c r="O48" s="156">
        <v>1.3</v>
      </c>
      <c r="P48" s="260">
        <f t="shared" si="5"/>
        <v>702</v>
      </c>
      <c r="Q48" s="148">
        <v>55000</v>
      </c>
      <c r="R48" s="260">
        <f t="shared" si="7"/>
        <v>12.763636363636364</v>
      </c>
    </row>
    <row r="49" spans="1:18" ht="33" customHeight="1" x14ac:dyDescent="0.25">
      <c r="A49" s="226">
        <v>46</v>
      </c>
      <c r="B49" s="158" t="s">
        <v>1769</v>
      </c>
      <c r="C49" s="158" t="s">
        <v>126</v>
      </c>
      <c r="D49" s="158">
        <v>17</v>
      </c>
      <c r="E49" s="238" t="s">
        <v>1770</v>
      </c>
      <c r="F49" s="261">
        <v>2023</v>
      </c>
      <c r="G49" s="253">
        <v>0</v>
      </c>
      <c r="H49" s="253">
        <v>3</v>
      </c>
      <c r="I49" s="253">
        <v>0</v>
      </c>
      <c r="J49" s="254">
        <f t="shared" si="6"/>
        <v>3</v>
      </c>
      <c r="K49" s="253" t="s">
        <v>1747</v>
      </c>
      <c r="L49" s="257">
        <v>0.4</v>
      </c>
      <c r="M49" s="257">
        <v>0.1</v>
      </c>
      <c r="N49" s="257">
        <v>0</v>
      </c>
      <c r="O49" s="257">
        <v>1</v>
      </c>
      <c r="P49" s="260">
        <f t="shared" si="5"/>
        <v>30.000000000000004</v>
      </c>
      <c r="Q49" s="155">
        <v>4000</v>
      </c>
      <c r="R49" s="256">
        <f t="shared" si="7"/>
        <v>7.5000000000000009</v>
      </c>
    </row>
    <row r="50" spans="1:18" ht="33" customHeight="1" x14ac:dyDescent="0.25">
      <c r="A50" s="226">
        <v>47</v>
      </c>
      <c r="B50" s="261" t="s">
        <v>1771</v>
      </c>
      <c r="C50" s="261" t="s">
        <v>126</v>
      </c>
      <c r="D50" s="261">
        <v>10</v>
      </c>
      <c r="E50" s="262" t="s">
        <v>1772</v>
      </c>
      <c r="F50" s="158">
        <v>2023</v>
      </c>
      <c r="G50" s="261">
        <v>0</v>
      </c>
      <c r="H50" s="261">
        <v>3</v>
      </c>
      <c r="I50" s="261">
        <v>3</v>
      </c>
      <c r="J50" s="263">
        <f t="shared" si="6"/>
        <v>6</v>
      </c>
      <c r="K50" s="158" t="s">
        <v>1698</v>
      </c>
      <c r="L50" s="156">
        <v>0.4</v>
      </c>
      <c r="M50" s="156">
        <v>0.1</v>
      </c>
      <c r="N50" s="156">
        <v>0</v>
      </c>
      <c r="O50" s="156">
        <v>1.3</v>
      </c>
      <c r="P50" s="260">
        <f t="shared" si="5"/>
        <v>39.000000000000007</v>
      </c>
      <c r="Q50" s="148">
        <v>10000</v>
      </c>
      <c r="R50" s="260">
        <f t="shared" si="7"/>
        <v>3.9000000000000008</v>
      </c>
    </row>
    <row r="51" spans="1:18" ht="33" customHeight="1" x14ac:dyDescent="0.25">
      <c r="A51" s="226">
        <v>48</v>
      </c>
      <c r="B51" s="261" t="s">
        <v>1773</v>
      </c>
      <c r="C51" s="261" t="s">
        <v>126</v>
      </c>
      <c r="D51" s="261">
        <v>17</v>
      </c>
      <c r="E51" s="262" t="s">
        <v>1530</v>
      </c>
      <c r="F51" s="158">
        <v>2023</v>
      </c>
      <c r="G51" s="261">
        <v>1</v>
      </c>
      <c r="H51" s="261">
        <v>6</v>
      </c>
      <c r="I51" s="261">
        <v>0</v>
      </c>
      <c r="J51" s="263">
        <f t="shared" si="6"/>
        <v>8</v>
      </c>
      <c r="K51" s="261" t="s">
        <v>55</v>
      </c>
      <c r="L51" s="156">
        <v>0.4</v>
      </c>
      <c r="M51" s="156">
        <v>0.1</v>
      </c>
      <c r="N51" s="156">
        <v>0</v>
      </c>
      <c r="O51" s="156">
        <v>1</v>
      </c>
      <c r="P51" s="260">
        <f t="shared" si="5"/>
        <v>140</v>
      </c>
      <c r="Q51" s="148">
        <v>41000</v>
      </c>
      <c r="R51" s="260">
        <f t="shared" si="7"/>
        <v>3.4146341463414633</v>
      </c>
    </row>
    <row r="52" spans="1:18" s="268" customFormat="1" ht="33" customHeight="1" x14ac:dyDescent="0.25">
      <c r="A52" s="226">
        <v>49</v>
      </c>
      <c r="B52" s="261" t="s">
        <v>1774</v>
      </c>
      <c r="C52" s="261" t="s">
        <v>126</v>
      </c>
      <c r="D52" s="261">
        <v>14</v>
      </c>
      <c r="E52" s="262" t="s">
        <v>1775</v>
      </c>
      <c r="F52" s="158">
        <v>2023</v>
      </c>
      <c r="G52" s="261">
        <v>0</v>
      </c>
      <c r="H52" s="261">
        <v>6</v>
      </c>
      <c r="I52" s="261">
        <v>6</v>
      </c>
      <c r="J52" s="263">
        <f t="shared" si="6"/>
        <v>12</v>
      </c>
      <c r="K52" s="158" t="s">
        <v>1698</v>
      </c>
      <c r="L52" s="156">
        <v>0.4</v>
      </c>
      <c r="M52" s="156">
        <v>0.1</v>
      </c>
      <c r="N52" s="156">
        <v>0</v>
      </c>
      <c r="O52" s="156">
        <v>1.3</v>
      </c>
      <c r="P52" s="260">
        <f t="shared" si="5"/>
        <v>78.000000000000014</v>
      </c>
      <c r="Q52" s="148">
        <v>30000</v>
      </c>
      <c r="R52" s="260">
        <f t="shared" si="7"/>
        <v>2.6000000000000005</v>
      </c>
    </row>
    <row r="53" spans="1:18" ht="33" customHeight="1" x14ac:dyDescent="0.25">
      <c r="A53" s="226">
        <v>50</v>
      </c>
      <c r="B53" s="261" t="s">
        <v>1776</v>
      </c>
      <c r="C53" s="261" t="s">
        <v>126</v>
      </c>
      <c r="D53" s="261">
        <v>6</v>
      </c>
      <c r="E53" s="262" t="s">
        <v>1601</v>
      </c>
      <c r="F53" s="158">
        <v>2023</v>
      </c>
      <c r="G53" s="261">
        <v>0</v>
      </c>
      <c r="H53" s="261">
        <v>3</v>
      </c>
      <c r="I53" s="261">
        <v>0</v>
      </c>
      <c r="J53" s="263">
        <f t="shared" si="6"/>
        <v>3</v>
      </c>
      <c r="K53" s="158" t="s">
        <v>1666</v>
      </c>
      <c r="L53" s="156">
        <v>0.1</v>
      </c>
      <c r="M53" s="156">
        <v>0</v>
      </c>
      <c r="N53" s="156">
        <v>0</v>
      </c>
      <c r="O53" s="156">
        <v>1</v>
      </c>
      <c r="P53" s="260">
        <f t="shared" si="5"/>
        <v>0</v>
      </c>
      <c r="Q53" s="148">
        <v>2000</v>
      </c>
      <c r="R53" s="260">
        <f t="shared" si="7"/>
        <v>0</v>
      </c>
    </row>
    <row r="54" spans="1:18" ht="33" customHeight="1" x14ac:dyDescent="0.25">
      <c r="A54" s="226">
        <v>51</v>
      </c>
      <c r="B54" s="261" t="s">
        <v>1777</v>
      </c>
      <c r="C54" s="261" t="s">
        <v>126</v>
      </c>
      <c r="D54" s="261">
        <v>10</v>
      </c>
      <c r="E54" s="262" t="s">
        <v>1601</v>
      </c>
      <c r="F54" s="261">
        <v>2023</v>
      </c>
      <c r="G54" s="261">
        <v>0</v>
      </c>
      <c r="H54" s="261">
        <v>0</v>
      </c>
      <c r="I54" s="261">
        <v>0</v>
      </c>
      <c r="J54" s="263">
        <f t="shared" si="6"/>
        <v>0</v>
      </c>
      <c r="K54" s="261" t="s">
        <v>1666</v>
      </c>
      <c r="L54" s="156">
        <v>0.1</v>
      </c>
      <c r="M54" s="156">
        <v>0</v>
      </c>
      <c r="N54" s="156">
        <v>0</v>
      </c>
      <c r="O54" s="156">
        <v>1.3</v>
      </c>
      <c r="P54" s="260">
        <f t="shared" si="5"/>
        <v>0</v>
      </c>
      <c r="Q54" s="148">
        <v>2000</v>
      </c>
      <c r="R54" s="260">
        <f t="shared" si="7"/>
        <v>0</v>
      </c>
    </row>
    <row r="55" spans="1:18" ht="33" customHeight="1" x14ac:dyDescent="0.25">
      <c r="A55" s="226">
        <v>52</v>
      </c>
      <c r="B55" s="158" t="s">
        <v>132</v>
      </c>
      <c r="C55" s="158" t="s">
        <v>126</v>
      </c>
      <c r="D55" s="158"/>
      <c r="E55" s="238" t="s">
        <v>1967</v>
      </c>
      <c r="F55" s="158">
        <v>2023</v>
      </c>
      <c r="G55" s="253"/>
      <c r="H55" s="253"/>
      <c r="I55" s="253"/>
      <c r="J55" s="254"/>
      <c r="K55" s="158" t="s">
        <v>1968</v>
      </c>
      <c r="L55" s="257"/>
      <c r="M55" s="257"/>
      <c r="N55" s="257"/>
      <c r="O55" s="257"/>
      <c r="P55" s="256"/>
      <c r="Q55" s="155">
        <v>15447</v>
      </c>
      <c r="R55" s="256"/>
    </row>
    <row r="56" spans="1:18" ht="33" customHeight="1" x14ac:dyDescent="0.25">
      <c r="A56" s="226">
        <v>53</v>
      </c>
      <c r="B56" s="132" t="s">
        <v>1778</v>
      </c>
      <c r="C56" s="132" t="s">
        <v>126</v>
      </c>
      <c r="D56" s="132">
        <v>3</v>
      </c>
      <c r="E56" s="236" t="s">
        <v>472</v>
      </c>
      <c r="F56" s="158">
        <v>2024</v>
      </c>
      <c r="G56" s="132">
        <v>10</v>
      </c>
      <c r="H56" s="132">
        <v>3</v>
      </c>
      <c r="I56" s="132">
        <v>0</v>
      </c>
      <c r="J56" s="269">
        <f>G56*2+H56+I56</f>
        <v>23</v>
      </c>
      <c r="K56" s="132" t="s">
        <v>70</v>
      </c>
      <c r="L56" s="147">
        <v>0.47</v>
      </c>
      <c r="M56" s="147">
        <v>0.98</v>
      </c>
      <c r="N56" s="147">
        <v>0.98</v>
      </c>
      <c r="O56" s="147">
        <v>1.3</v>
      </c>
      <c r="P56" s="256">
        <f>(((G56*L56*2)+(H56*M56)+(I56*N56))*O56)*100</f>
        <v>1604.1999999999998</v>
      </c>
      <c r="Q56" s="148">
        <v>8000</v>
      </c>
      <c r="R56" s="246">
        <f>(P56/Q56)*1000</f>
        <v>200.52499999999998</v>
      </c>
    </row>
    <row r="57" spans="1:18" ht="33" customHeight="1" x14ac:dyDescent="0.25">
      <c r="A57" s="226">
        <v>54</v>
      </c>
      <c r="B57" s="158" t="s">
        <v>1779</v>
      </c>
      <c r="C57" s="158" t="s">
        <v>126</v>
      </c>
      <c r="D57" s="158">
        <v>3</v>
      </c>
      <c r="E57" s="238" t="s">
        <v>1780</v>
      </c>
      <c r="F57" s="158">
        <v>2024</v>
      </c>
      <c r="G57" s="253">
        <v>0</v>
      </c>
      <c r="H57" s="253">
        <v>6</v>
      </c>
      <c r="I57" s="253">
        <v>6</v>
      </c>
      <c r="J57" s="254">
        <f>(G57*2)+H57+I57</f>
        <v>12</v>
      </c>
      <c r="K57" s="158" t="s">
        <v>150</v>
      </c>
      <c r="L57" s="257">
        <v>0.47</v>
      </c>
      <c r="M57" s="257">
        <v>0.75</v>
      </c>
      <c r="N57" s="257">
        <v>0.4</v>
      </c>
      <c r="O57" s="257">
        <v>1</v>
      </c>
      <c r="P57" s="256">
        <f>((G57*L57*2)+(H57*M57)+(I57*N57)*O57)*100</f>
        <v>690</v>
      </c>
      <c r="Q57" s="155">
        <v>20400</v>
      </c>
      <c r="R57" s="256">
        <v>33.823529409999999</v>
      </c>
    </row>
    <row r="58" spans="1:18" ht="33" customHeight="1" x14ac:dyDescent="0.25">
      <c r="A58" s="226">
        <v>55</v>
      </c>
      <c r="B58" s="158" t="s">
        <v>1781</v>
      </c>
      <c r="C58" s="158" t="s">
        <v>169</v>
      </c>
      <c r="D58" s="158">
        <v>14</v>
      </c>
      <c r="E58" s="258" t="s">
        <v>1782</v>
      </c>
      <c r="F58" s="253">
        <v>2024</v>
      </c>
      <c r="G58" s="253">
        <v>4</v>
      </c>
      <c r="H58" s="253">
        <v>9</v>
      </c>
      <c r="I58" s="253">
        <v>6</v>
      </c>
      <c r="J58" s="254">
        <f>G58*2+H58+I58</f>
        <v>23</v>
      </c>
      <c r="K58" s="158" t="s">
        <v>1783</v>
      </c>
      <c r="L58" s="146">
        <v>0.5</v>
      </c>
      <c r="M58" s="146">
        <v>0.98</v>
      </c>
      <c r="N58" s="146">
        <v>0.98</v>
      </c>
      <c r="O58" s="146">
        <v>1.3</v>
      </c>
      <c r="P58" s="256">
        <f>((G58*L58*2)+(H58*M58)+(I58*N58))*O58*100</f>
        <v>2431</v>
      </c>
      <c r="Q58" s="155">
        <v>35000</v>
      </c>
      <c r="R58" s="256">
        <f t="shared" ref="R58:R66" si="8">(P58/Q58)*1000</f>
        <v>69.457142857142856</v>
      </c>
    </row>
    <row r="59" spans="1:18" ht="33" customHeight="1" x14ac:dyDescent="0.25">
      <c r="A59" s="226">
        <v>56</v>
      </c>
      <c r="B59" s="158" t="s">
        <v>1784</v>
      </c>
      <c r="C59" s="158" t="s">
        <v>169</v>
      </c>
      <c r="D59" s="158">
        <v>3</v>
      </c>
      <c r="E59" s="238" t="s">
        <v>1785</v>
      </c>
      <c r="F59" s="253">
        <v>2024</v>
      </c>
      <c r="G59" s="253">
        <v>1</v>
      </c>
      <c r="H59" s="253">
        <v>3</v>
      </c>
      <c r="I59" s="253">
        <v>1</v>
      </c>
      <c r="J59" s="254">
        <f>G59*2+H59+I59</f>
        <v>6</v>
      </c>
      <c r="K59" s="158" t="s">
        <v>150</v>
      </c>
      <c r="L59" s="146">
        <v>0.47</v>
      </c>
      <c r="M59" s="146">
        <v>0.98</v>
      </c>
      <c r="N59" s="146">
        <v>0.98</v>
      </c>
      <c r="O59" s="146">
        <v>1.3</v>
      </c>
      <c r="P59" s="256">
        <f>(((G59*L59*2)+(H59*M59)+(I59*N59))*O59)*100</f>
        <v>631.79999999999995</v>
      </c>
      <c r="Q59" s="155">
        <v>10000</v>
      </c>
      <c r="R59" s="256">
        <f t="shared" si="8"/>
        <v>63.18</v>
      </c>
    </row>
    <row r="60" spans="1:18" ht="33" customHeight="1" x14ac:dyDescent="0.25">
      <c r="A60" s="226">
        <v>57</v>
      </c>
      <c r="B60" s="253" t="s">
        <v>1786</v>
      </c>
      <c r="C60" s="253" t="s">
        <v>126</v>
      </c>
      <c r="D60" s="253">
        <v>17</v>
      </c>
      <c r="E60" s="258" t="s">
        <v>1787</v>
      </c>
      <c r="F60" s="253">
        <v>2024</v>
      </c>
      <c r="G60" s="253">
        <v>0</v>
      </c>
      <c r="H60" s="253">
        <v>6</v>
      </c>
      <c r="I60" s="253">
        <v>3</v>
      </c>
      <c r="J60" s="254">
        <f>(G60*2)+H60+I60</f>
        <v>9</v>
      </c>
      <c r="K60" s="158" t="s">
        <v>150</v>
      </c>
      <c r="L60" s="146">
        <v>0.47</v>
      </c>
      <c r="M60" s="146">
        <v>0.98</v>
      </c>
      <c r="N60" s="146">
        <v>0.98</v>
      </c>
      <c r="O60" s="146">
        <v>1.1499999999999999</v>
      </c>
      <c r="P60" s="256">
        <f>(((G60*L60*2)+(H60*M60)+(I60*N60))*O60)*100</f>
        <v>1014.2999999999998</v>
      </c>
      <c r="Q60" s="148">
        <v>20000</v>
      </c>
      <c r="R60" s="256">
        <f t="shared" si="8"/>
        <v>50.714999999999989</v>
      </c>
    </row>
    <row r="61" spans="1:18" ht="33" customHeight="1" x14ac:dyDescent="0.25">
      <c r="A61" s="226">
        <v>58</v>
      </c>
      <c r="B61" s="158" t="s">
        <v>1788</v>
      </c>
      <c r="C61" s="158" t="s">
        <v>126</v>
      </c>
      <c r="D61" s="158">
        <v>8</v>
      </c>
      <c r="E61" s="238" t="s">
        <v>1789</v>
      </c>
      <c r="F61" s="158">
        <v>2024</v>
      </c>
      <c r="G61" s="253">
        <v>4</v>
      </c>
      <c r="H61" s="253">
        <v>0</v>
      </c>
      <c r="I61" s="253">
        <v>1</v>
      </c>
      <c r="J61" s="254">
        <f>G61*2+H61+I61</f>
        <v>9</v>
      </c>
      <c r="K61" s="158" t="s">
        <v>1790</v>
      </c>
      <c r="L61" s="146">
        <v>0.2</v>
      </c>
      <c r="M61" s="146">
        <v>0.1</v>
      </c>
      <c r="N61" s="146">
        <v>0.2</v>
      </c>
      <c r="O61" s="146">
        <v>1.1499999999999999</v>
      </c>
      <c r="P61" s="256">
        <f>((G61*L61*2)+(H61*M61)+(I61*N61))*O61*100</f>
        <v>206.99999999999997</v>
      </c>
      <c r="Q61" s="155">
        <v>3000</v>
      </c>
      <c r="R61" s="256">
        <f t="shared" si="8"/>
        <v>68.999999999999986</v>
      </c>
    </row>
    <row r="62" spans="1:18" ht="33" customHeight="1" x14ac:dyDescent="0.25">
      <c r="A62" s="226">
        <v>59</v>
      </c>
      <c r="B62" s="158" t="s">
        <v>1791</v>
      </c>
      <c r="C62" s="158" t="s">
        <v>126</v>
      </c>
      <c r="D62" s="158">
        <v>8</v>
      </c>
      <c r="E62" s="238" t="s">
        <v>1789</v>
      </c>
      <c r="F62" s="158">
        <v>2024</v>
      </c>
      <c r="G62" s="253">
        <v>4</v>
      </c>
      <c r="H62" s="253">
        <v>0</v>
      </c>
      <c r="I62" s="253">
        <v>1</v>
      </c>
      <c r="J62" s="254">
        <f>G62*2+H62+I62</f>
        <v>9</v>
      </c>
      <c r="K62" s="158" t="s">
        <v>1790</v>
      </c>
      <c r="L62" s="146">
        <v>0.2</v>
      </c>
      <c r="M62" s="146">
        <v>0.1</v>
      </c>
      <c r="N62" s="146">
        <v>0.2</v>
      </c>
      <c r="O62" s="146">
        <v>1.1499999999999999</v>
      </c>
      <c r="P62" s="256">
        <f>((G62*L62*2)+(H62*M62)+(I62*N62))*O62*100</f>
        <v>206.99999999999997</v>
      </c>
      <c r="Q62" s="155">
        <v>3000</v>
      </c>
      <c r="R62" s="256">
        <f t="shared" si="8"/>
        <v>68.999999999999986</v>
      </c>
    </row>
    <row r="63" spans="1:18" ht="33" customHeight="1" x14ac:dyDescent="0.25">
      <c r="A63" s="226">
        <v>60</v>
      </c>
      <c r="B63" s="158" t="s">
        <v>1792</v>
      </c>
      <c r="C63" s="158" t="s">
        <v>126</v>
      </c>
      <c r="D63" s="158">
        <v>8</v>
      </c>
      <c r="E63" s="238" t="s">
        <v>1789</v>
      </c>
      <c r="F63" s="158">
        <v>2024</v>
      </c>
      <c r="G63" s="253">
        <v>4</v>
      </c>
      <c r="H63" s="253">
        <v>0</v>
      </c>
      <c r="I63" s="253">
        <v>1</v>
      </c>
      <c r="J63" s="254">
        <f>G63*2+H63+I63</f>
        <v>9</v>
      </c>
      <c r="K63" s="158" t="s">
        <v>1790</v>
      </c>
      <c r="L63" s="146">
        <v>0.2</v>
      </c>
      <c r="M63" s="146">
        <v>0.1</v>
      </c>
      <c r="N63" s="146">
        <v>0.2</v>
      </c>
      <c r="O63" s="146">
        <v>1.1499999999999999</v>
      </c>
      <c r="P63" s="256">
        <f>((G63*L63*2)+(H63*M63)+(I63*N63))*O63*100</f>
        <v>206.99999999999997</v>
      </c>
      <c r="Q63" s="155">
        <v>3000</v>
      </c>
      <c r="R63" s="256">
        <f t="shared" si="8"/>
        <v>68.999999999999986</v>
      </c>
    </row>
    <row r="64" spans="1:18" ht="33" customHeight="1" x14ac:dyDescent="0.25">
      <c r="A64" s="226">
        <v>61</v>
      </c>
      <c r="B64" s="132" t="s">
        <v>1793</v>
      </c>
      <c r="C64" s="132" t="s">
        <v>126</v>
      </c>
      <c r="D64" s="132" t="s">
        <v>1794</v>
      </c>
      <c r="E64" s="236" t="s">
        <v>1795</v>
      </c>
      <c r="F64" s="158">
        <v>2024</v>
      </c>
      <c r="G64" s="132">
        <v>4</v>
      </c>
      <c r="H64" s="132">
        <v>4</v>
      </c>
      <c r="I64" s="132">
        <v>4</v>
      </c>
      <c r="J64" s="269">
        <f t="shared" ref="J64:J69" si="9">(G64*2)+H64+I64</f>
        <v>16</v>
      </c>
      <c r="K64" s="225" t="s">
        <v>1796</v>
      </c>
      <c r="L64" s="147">
        <v>0.2</v>
      </c>
      <c r="M64" s="147">
        <v>0.2</v>
      </c>
      <c r="N64" s="147">
        <v>0</v>
      </c>
      <c r="O64" s="147">
        <v>1.3</v>
      </c>
      <c r="P64" s="246">
        <f>(((G64*L64*2)+(H64*M64)+(I64*N64))*O64)*100</f>
        <v>312.00000000000006</v>
      </c>
      <c r="Q64" s="148">
        <v>5000</v>
      </c>
      <c r="R64" s="246">
        <f t="shared" si="8"/>
        <v>62.400000000000013</v>
      </c>
    </row>
    <row r="65" spans="1:19" ht="33" customHeight="1" x14ac:dyDescent="0.25">
      <c r="A65" s="226">
        <v>62</v>
      </c>
      <c r="B65" s="261" t="s">
        <v>1797</v>
      </c>
      <c r="C65" s="261" t="s">
        <v>126</v>
      </c>
      <c r="D65" s="261">
        <v>7</v>
      </c>
      <c r="E65" s="262" t="s">
        <v>1798</v>
      </c>
      <c r="F65" s="261">
        <v>2024</v>
      </c>
      <c r="G65" s="261">
        <v>8</v>
      </c>
      <c r="H65" s="261">
        <v>3</v>
      </c>
      <c r="I65" s="261">
        <v>0</v>
      </c>
      <c r="J65" s="263">
        <f t="shared" si="9"/>
        <v>19</v>
      </c>
      <c r="K65" s="261" t="s">
        <v>1799</v>
      </c>
      <c r="L65" s="156">
        <v>0.56000000000000005</v>
      </c>
      <c r="M65" s="156">
        <v>0.15</v>
      </c>
      <c r="N65" s="156">
        <v>0</v>
      </c>
      <c r="O65" s="156">
        <v>1.1499999999999999</v>
      </c>
      <c r="P65" s="260">
        <f>(((G65*L65*2)+(H65*M65)+(I65*N65))*O65)*100</f>
        <v>1082.1499999999999</v>
      </c>
      <c r="Q65" s="148">
        <v>20000</v>
      </c>
      <c r="R65" s="260">
        <f t="shared" si="8"/>
        <v>54.107499999999995</v>
      </c>
    </row>
    <row r="66" spans="1:19" ht="33" customHeight="1" x14ac:dyDescent="0.25">
      <c r="A66" s="226">
        <v>63</v>
      </c>
      <c r="B66" s="158" t="s">
        <v>1800</v>
      </c>
      <c r="C66" s="158" t="s">
        <v>169</v>
      </c>
      <c r="D66" s="253">
        <v>14</v>
      </c>
      <c r="E66" s="238" t="s">
        <v>1801</v>
      </c>
      <c r="F66" s="158">
        <v>2024</v>
      </c>
      <c r="G66" s="253">
        <v>6</v>
      </c>
      <c r="H66" s="253">
        <v>6</v>
      </c>
      <c r="I66" s="253">
        <v>1</v>
      </c>
      <c r="J66" s="254">
        <f t="shared" si="9"/>
        <v>19</v>
      </c>
      <c r="K66" s="253" t="s">
        <v>314</v>
      </c>
      <c r="L66" s="156">
        <v>0.9</v>
      </c>
      <c r="M66" s="156">
        <v>0.1</v>
      </c>
      <c r="N66" s="156">
        <v>0.1</v>
      </c>
      <c r="O66" s="156">
        <v>1.3</v>
      </c>
      <c r="P66" s="260">
        <f>(((G66*L66*2)+(H66*M66)+(I66*N66))*O66)*100</f>
        <v>1495</v>
      </c>
      <c r="Q66" s="155">
        <v>32000</v>
      </c>
      <c r="R66" s="260">
        <f t="shared" si="8"/>
        <v>46.71875</v>
      </c>
    </row>
    <row r="67" spans="1:19" ht="33" customHeight="1" x14ac:dyDescent="0.25">
      <c r="A67" s="226">
        <v>64</v>
      </c>
      <c r="B67" s="158" t="s">
        <v>1802</v>
      </c>
      <c r="C67" s="158" t="s">
        <v>126</v>
      </c>
      <c r="D67" s="158">
        <v>13</v>
      </c>
      <c r="E67" s="238" t="s">
        <v>146</v>
      </c>
      <c r="F67" s="158">
        <v>2024</v>
      </c>
      <c r="G67" s="253">
        <v>4</v>
      </c>
      <c r="H67" s="253">
        <v>6</v>
      </c>
      <c r="I67" s="253">
        <v>0</v>
      </c>
      <c r="J67" s="254">
        <f t="shared" si="9"/>
        <v>14</v>
      </c>
      <c r="K67" s="158" t="s">
        <v>150</v>
      </c>
      <c r="L67" s="257">
        <v>0.47</v>
      </c>
      <c r="M67" s="257">
        <v>0.75</v>
      </c>
      <c r="N67" s="257">
        <v>0</v>
      </c>
      <c r="O67" s="257">
        <v>1.1499999999999999</v>
      </c>
      <c r="P67" s="256">
        <f>((G67*L67*2)+(H67*M67)+(I67*N67)*O67)*100</f>
        <v>826</v>
      </c>
      <c r="Q67" s="155">
        <v>20400</v>
      </c>
      <c r="R67" s="256">
        <v>40.490196079999997</v>
      </c>
    </row>
    <row r="68" spans="1:19" ht="33" customHeight="1" x14ac:dyDescent="0.25">
      <c r="A68" s="226">
        <v>65</v>
      </c>
      <c r="B68" s="95" t="s">
        <v>1803</v>
      </c>
      <c r="C68" s="95" t="s">
        <v>126</v>
      </c>
      <c r="D68" s="95">
        <v>7</v>
      </c>
      <c r="E68" s="270" t="s">
        <v>1804</v>
      </c>
      <c r="F68" s="95">
        <v>2024</v>
      </c>
      <c r="G68" s="121">
        <v>10</v>
      </c>
      <c r="H68" s="121">
        <v>6</v>
      </c>
      <c r="I68" s="121">
        <v>6</v>
      </c>
      <c r="J68" s="250">
        <f t="shared" si="9"/>
        <v>32</v>
      </c>
      <c r="K68" s="95" t="s">
        <v>1805</v>
      </c>
      <c r="L68" s="251">
        <v>0.3</v>
      </c>
      <c r="M68" s="251">
        <v>0</v>
      </c>
      <c r="N68" s="251">
        <v>0</v>
      </c>
      <c r="O68" s="251">
        <v>1.1499999999999999</v>
      </c>
      <c r="P68" s="239">
        <f t="shared" ref="P68:P77" si="10">(((G68*L68*2)+(H68*M68)+(I68*N68))*O68)*100</f>
        <v>690</v>
      </c>
      <c r="Q68" s="135">
        <v>40800</v>
      </c>
      <c r="R68" s="239">
        <v>16.91176471</v>
      </c>
    </row>
    <row r="69" spans="1:19" ht="33" customHeight="1" x14ac:dyDescent="0.25">
      <c r="A69" s="226">
        <v>66</v>
      </c>
      <c r="B69" s="261" t="s">
        <v>1806</v>
      </c>
      <c r="C69" s="261" t="s">
        <v>126</v>
      </c>
      <c r="D69" s="261">
        <v>17</v>
      </c>
      <c r="E69" s="262" t="s">
        <v>1601</v>
      </c>
      <c r="F69" s="158">
        <v>2024</v>
      </c>
      <c r="G69" s="261">
        <v>4</v>
      </c>
      <c r="H69" s="261">
        <v>0</v>
      </c>
      <c r="I69" s="261">
        <v>0</v>
      </c>
      <c r="J69" s="263">
        <f t="shared" si="9"/>
        <v>8</v>
      </c>
      <c r="K69" s="261" t="s">
        <v>1607</v>
      </c>
      <c r="L69" s="156">
        <v>0.1</v>
      </c>
      <c r="M69" s="156">
        <v>0</v>
      </c>
      <c r="N69" s="156">
        <v>0</v>
      </c>
      <c r="O69" s="156">
        <v>1</v>
      </c>
      <c r="P69" s="260">
        <f t="shared" si="10"/>
        <v>80</v>
      </c>
      <c r="Q69" s="148">
        <v>2000</v>
      </c>
      <c r="R69" s="260">
        <f t="shared" ref="R69:R80" si="11">(P69/Q69)*1000</f>
        <v>40</v>
      </c>
    </row>
    <row r="70" spans="1:19" ht="33" customHeight="1" x14ac:dyDescent="0.25">
      <c r="A70" s="226">
        <v>67</v>
      </c>
      <c r="B70" s="158" t="s">
        <v>1807</v>
      </c>
      <c r="C70" s="158" t="s">
        <v>126</v>
      </c>
      <c r="D70" s="158">
        <v>18</v>
      </c>
      <c r="E70" s="238" t="s">
        <v>1808</v>
      </c>
      <c r="F70" s="158">
        <v>2024</v>
      </c>
      <c r="G70" s="158">
        <v>4</v>
      </c>
      <c r="H70" s="253">
        <v>4</v>
      </c>
      <c r="I70" s="253">
        <v>6</v>
      </c>
      <c r="J70" s="253">
        <v>6</v>
      </c>
      <c r="K70" s="158" t="s">
        <v>150</v>
      </c>
      <c r="L70" s="264">
        <v>0.47</v>
      </c>
      <c r="M70" s="257">
        <v>0.47</v>
      </c>
      <c r="N70" s="257">
        <v>0.75</v>
      </c>
      <c r="O70" s="257">
        <v>1.1499999999999999</v>
      </c>
      <c r="P70" s="260">
        <f t="shared" si="10"/>
        <v>1166.0999999999999</v>
      </c>
      <c r="Q70" s="265">
        <v>30600</v>
      </c>
      <c r="R70" s="260">
        <f t="shared" si="11"/>
        <v>38.107843137254896</v>
      </c>
    </row>
    <row r="71" spans="1:19" ht="33" customHeight="1" x14ac:dyDescent="0.25">
      <c r="A71" s="226">
        <v>68</v>
      </c>
      <c r="B71" s="158" t="s">
        <v>1809</v>
      </c>
      <c r="C71" s="158" t="s">
        <v>126</v>
      </c>
      <c r="D71" s="158">
        <v>19</v>
      </c>
      <c r="E71" s="238" t="s">
        <v>1810</v>
      </c>
      <c r="F71" s="158">
        <v>2024</v>
      </c>
      <c r="G71" s="253">
        <v>6</v>
      </c>
      <c r="H71" s="253">
        <v>6</v>
      </c>
      <c r="I71" s="253">
        <v>6</v>
      </c>
      <c r="J71" s="254">
        <f>(G71*2)+H71+I71</f>
        <v>24</v>
      </c>
      <c r="K71" s="158" t="s">
        <v>1811</v>
      </c>
      <c r="L71" s="257">
        <v>1</v>
      </c>
      <c r="M71" s="257">
        <v>0.56000000000000005</v>
      </c>
      <c r="N71" s="257">
        <v>0.56000000000000005</v>
      </c>
      <c r="O71" s="257">
        <v>1</v>
      </c>
      <c r="P71" s="256">
        <f t="shared" si="10"/>
        <v>1872</v>
      </c>
      <c r="Q71" s="155">
        <v>50000</v>
      </c>
      <c r="R71" s="256">
        <f t="shared" si="11"/>
        <v>37.44</v>
      </c>
    </row>
    <row r="72" spans="1:19" ht="33" customHeight="1" x14ac:dyDescent="0.25">
      <c r="A72" s="226">
        <v>69</v>
      </c>
      <c r="B72" s="158" t="s">
        <v>1812</v>
      </c>
      <c r="C72" s="158" t="s">
        <v>126</v>
      </c>
      <c r="D72" s="158" t="s">
        <v>1333</v>
      </c>
      <c r="E72" s="238" t="s">
        <v>1813</v>
      </c>
      <c r="F72" s="158">
        <v>2024</v>
      </c>
      <c r="G72" s="253">
        <v>4</v>
      </c>
      <c r="H72" s="253">
        <v>0</v>
      </c>
      <c r="I72" s="253">
        <v>1</v>
      </c>
      <c r="J72" s="254">
        <f>G72*2+H72+I72</f>
        <v>9</v>
      </c>
      <c r="K72" s="158" t="s">
        <v>1814</v>
      </c>
      <c r="L72" s="146">
        <v>0.1</v>
      </c>
      <c r="M72" s="146">
        <v>0</v>
      </c>
      <c r="N72" s="146">
        <v>0.1</v>
      </c>
      <c r="O72" s="146">
        <v>1</v>
      </c>
      <c r="P72" s="256">
        <f t="shared" si="10"/>
        <v>90</v>
      </c>
      <c r="Q72" s="155">
        <v>3000</v>
      </c>
      <c r="R72" s="256">
        <f t="shared" si="11"/>
        <v>30</v>
      </c>
    </row>
    <row r="73" spans="1:19" ht="33" customHeight="1" x14ac:dyDescent="0.25">
      <c r="A73" s="226">
        <v>70</v>
      </c>
      <c r="B73" s="253" t="s">
        <v>1815</v>
      </c>
      <c r="C73" s="253" t="s">
        <v>169</v>
      </c>
      <c r="D73" s="253">
        <v>12</v>
      </c>
      <c r="E73" s="238" t="s">
        <v>1816</v>
      </c>
      <c r="F73" s="158">
        <v>2024</v>
      </c>
      <c r="G73" s="253">
        <v>2</v>
      </c>
      <c r="H73" s="253">
        <v>0</v>
      </c>
      <c r="I73" s="253">
        <v>0</v>
      </c>
      <c r="J73" s="254">
        <f>(G73*2)+H73+I73</f>
        <v>4</v>
      </c>
      <c r="K73" s="158" t="s">
        <v>1817</v>
      </c>
      <c r="L73" s="146">
        <v>0.3</v>
      </c>
      <c r="M73" s="146">
        <v>0.1</v>
      </c>
      <c r="N73" s="146">
        <v>0.1</v>
      </c>
      <c r="O73" s="146">
        <v>1</v>
      </c>
      <c r="P73" s="256">
        <f t="shared" si="10"/>
        <v>120</v>
      </c>
      <c r="Q73" s="148">
        <v>300</v>
      </c>
      <c r="R73" s="256">
        <f t="shared" si="11"/>
        <v>400</v>
      </c>
    </row>
    <row r="74" spans="1:19" ht="33" customHeight="1" x14ac:dyDescent="0.25">
      <c r="A74" s="226">
        <v>71</v>
      </c>
      <c r="B74" s="132" t="s">
        <v>1818</v>
      </c>
      <c r="C74" s="132" t="s">
        <v>126</v>
      </c>
      <c r="D74" s="132">
        <v>12</v>
      </c>
      <c r="E74" s="236" t="s">
        <v>1819</v>
      </c>
      <c r="F74" s="225">
        <v>2024</v>
      </c>
      <c r="G74" s="132">
        <v>2</v>
      </c>
      <c r="H74" s="132">
        <v>3</v>
      </c>
      <c r="I74" s="132">
        <v>3</v>
      </c>
      <c r="J74" s="269">
        <f>(G74*2)+H74+I74</f>
        <v>10</v>
      </c>
      <c r="K74" s="225" t="s">
        <v>1820</v>
      </c>
      <c r="L74" s="147">
        <v>0.56000000000000005</v>
      </c>
      <c r="M74" s="147">
        <v>0.15</v>
      </c>
      <c r="N74" s="147">
        <v>0.15</v>
      </c>
      <c r="O74" s="147">
        <v>1.1499999999999999</v>
      </c>
      <c r="P74" s="246">
        <f t="shared" si="10"/>
        <v>361.1</v>
      </c>
      <c r="Q74" s="148">
        <v>8000</v>
      </c>
      <c r="R74" s="246">
        <f t="shared" si="11"/>
        <v>45.137500000000003</v>
      </c>
    </row>
    <row r="75" spans="1:19" ht="33" customHeight="1" x14ac:dyDescent="0.25">
      <c r="A75" s="226">
        <v>72</v>
      </c>
      <c r="B75" s="226" t="s">
        <v>1821</v>
      </c>
      <c r="C75" s="226" t="s">
        <v>169</v>
      </c>
      <c r="D75" s="226">
        <v>18</v>
      </c>
      <c r="E75" s="262" t="s">
        <v>1822</v>
      </c>
      <c r="F75" s="158">
        <v>2024</v>
      </c>
      <c r="G75" s="226">
        <v>1</v>
      </c>
      <c r="H75" s="226">
        <v>6</v>
      </c>
      <c r="I75" s="226">
        <v>6</v>
      </c>
      <c r="J75" s="267">
        <f>(G75*2)+H75+I75</f>
        <v>14</v>
      </c>
      <c r="K75" s="226" t="s">
        <v>1823</v>
      </c>
      <c r="L75" s="156">
        <v>0.9</v>
      </c>
      <c r="M75" s="156">
        <v>0.1</v>
      </c>
      <c r="N75" s="156">
        <v>0.1</v>
      </c>
      <c r="O75" s="156">
        <v>1.3</v>
      </c>
      <c r="P75" s="260">
        <f t="shared" si="10"/>
        <v>390.00000000000006</v>
      </c>
      <c r="Q75" s="148">
        <v>15000</v>
      </c>
      <c r="R75" s="260">
        <f t="shared" si="11"/>
        <v>26.000000000000004</v>
      </c>
    </row>
    <row r="76" spans="1:19" ht="33" customHeight="1" x14ac:dyDescent="0.25">
      <c r="A76" s="226">
        <v>73</v>
      </c>
      <c r="B76" s="225" t="s">
        <v>1824</v>
      </c>
      <c r="C76" s="225" t="s">
        <v>126</v>
      </c>
      <c r="D76" s="225" t="s">
        <v>1333</v>
      </c>
      <c r="E76" s="271" t="s">
        <v>1825</v>
      </c>
      <c r="F76" s="253">
        <v>2024</v>
      </c>
      <c r="G76" s="132">
        <v>8</v>
      </c>
      <c r="H76" s="132">
        <v>6</v>
      </c>
      <c r="I76" s="132">
        <v>0</v>
      </c>
      <c r="J76" s="269">
        <f>(G76*2)+H76+I76</f>
        <v>22</v>
      </c>
      <c r="K76" s="225" t="s">
        <v>1826</v>
      </c>
      <c r="L76" s="147">
        <v>0.1</v>
      </c>
      <c r="M76" s="147">
        <v>0.1</v>
      </c>
      <c r="N76" s="147">
        <v>0</v>
      </c>
      <c r="O76" s="147">
        <v>1.1499999999999999</v>
      </c>
      <c r="P76" s="256">
        <f t="shared" si="10"/>
        <v>252.99999999999997</v>
      </c>
      <c r="Q76" s="148">
        <v>35000</v>
      </c>
      <c r="R76" s="246">
        <f t="shared" si="11"/>
        <v>7.2285714285714278</v>
      </c>
    </row>
    <row r="77" spans="1:19" ht="33" customHeight="1" x14ac:dyDescent="0.25">
      <c r="A77" s="226">
        <v>74</v>
      </c>
      <c r="B77" s="158" t="s">
        <v>1827</v>
      </c>
      <c r="C77" s="158" t="s">
        <v>169</v>
      </c>
      <c r="D77" s="253">
        <v>17</v>
      </c>
      <c r="E77" s="238" t="s">
        <v>1828</v>
      </c>
      <c r="F77" s="158">
        <v>2024</v>
      </c>
      <c r="G77" s="253">
        <v>2</v>
      </c>
      <c r="H77" s="253">
        <v>6</v>
      </c>
      <c r="I77" s="253">
        <v>1</v>
      </c>
      <c r="J77" s="254">
        <f>(G77*2)+H77+I77</f>
        <v>11</v>
      </c>
      <c r="K77" s="253" t="s">
        <v>1829</v>
      </c>
      <c r="L77" s="156">
        <v>0.5</v>
      </c>
      <c r="M77" s="156">
        <v>0.5</v>
      </c>
      <c r="N77" s="156">
        <v>0.1</v>
      </c>
      <c r="O77" s="156">
        <v>1</v>
      </c>
      <c r="P77" s="260">
        <f t="shared" si="10"/>
        <v>509.99999999999994</v>
      </c>
      <c r="Q77" s="155">
        <v>25000</v>
      </c>
      <c r="R77" s="260">
        <f t="shared" si="11"/>
        <v>20.399999999999999</v>
      </c>
    </row>
    <row r="78" spans="1:19" ht="33" customHeight="1" x14ac:dyDescent="0.25">
      <c r="A78" s="226">
        <v>75</v>
      </c>
      <c r="B78" s="158" t="s">
        <v>1830</v>
      </c>
      <c r="C78" s="158" t="s">
        <v>126</v>
      </c>
      <c r="D78" s="158" t="s">
        <v>593</v>
      </c>
      <c r="E78" s="238" t="s">
        <v>1789</v>
      </c>
      <c r="F78" s="158">
        <v>2024</v>
      </c>
      <c r="G78" s="253">
        <v>0</v>
      </c>
      <c r="H78" s="253">
        <v>0</v>
      </c>
      <c r="I78" s="253">
        <v>1</v>
      </c>
      <c r="J78" s="254">
        <f>G78*2+H78+I78</f>
        <v>1</v>
      </c>
      <c r="K78" s="158" t="s">
        <v>1790</v>
      </c>
      <c r="L78" s="146">
        <v>0.2</v>
      </c>
      <c r="M78" s="146">
        <v>0.1</v>
      </c>
      <c r="N78" s="146">
        <v>0.2</v>
      </c>
      <c r="O78" s="146">
        <v>1.1499999999999999</v>
      </c>
      <c r="P78" s="256">
        <f>((G78*L78*2)+(H78*M78)+(I78*N78))*O78*100</f>
        <v>23</v>
      </c>
      <c r="Q78" s="155">
        <v>1500</v>
      </c>
      <c r="R78" s="256">
        <f t="shared" si="11"/>
        <v>15.333333333333332</v>
      </c>
    </row>
    <row r="79" spans="1:19" ht="33" customHeight="1" x14ac:dyDescent="0.25">
      <c r="A79" s="226">
        <v>76</v>
      </c>
      <c r="B79" s="261" t="s">
        <v>1831</v>
      </c>
      <c r="C79" s="261" t="s">
        <v>126</v>
      </c>
      <c r="D79" s="261" t="s">
        <v>1558</v>
      </c>
      <c r="E79" s="262" t="s">
        <v>1601</v>
      </c>
      <c r="F79" s="261">
        <v>2024</v>
      </c>
      <c r="G79" s="261">
        <v>1</v>
      </c>
      <c r="H79" s="261">
        <v>0</v>
      </c>
      <c r="I79" s="261">
        <v>0</v>
      </c>
      <c r="J79" s="263">
        <f t="shared" ref="J79:J84" si="12">(G79*2)+H79+I79</f>
        <v>2</v>
      </c>
      <c r="K79" s="261" t="s">
        <v>1832</v>
      </c>
      <c r="L79" s="156">
        <v>0.1</v>
      </c>
      <c r="M79" s="156">
        <v>0</v>
      </c>
      <c r="N79" s="156">
        <v>0</v>
      </c>
      <c r="O79" s="156">
        <v>1.3</v>
      </c>
      <c r="P79" s="260">
        <f>(((G79*L79*2)+(H79*M79)+(I79*N79))*O79)*100</f>
        <v>26</v>
      </c>
      <c r="Q79" s="148">
        <v>2000</v>
      </c>
      <c r="R79" s="260">
        <f t="shared" si="11"/>
        <v>13</v>
      </c>
    </row>
    <row r="80" spans="1:19" ht="33" customHeight="1" x14ac:dyDescent="0.25">
      <c r="A80" s="226">
        <v>77</v>
      </c>
      <c r="B80" s="261" t="s">
        <v>1833</v>
      </c>
      <c r="C80" s="261" t="s">
        <v>126</v>
      </c>
      <c r="D80" s="261">
        <v>11</v>
      </c>
      <c r="E80" s="262" t="s">
        <v>1601</v>
      </c>
      <c r="F80" s="261">
        <v>2024</v>
      </c>
      <c r="G80" s="261">
        <v>1</v>
      </c>
      <c r="H80" s="261">
        <v>0</v>
      </c>
      <c r="I80" s="261">
        <v>0</v>
      </c>
      <c r="J80" s="263">
        <f t="shared" si="12"/>
        <v>2</v>
      </c>
      <c r="K80" s="261" t="s">
        <v>1669</v>
      </c>
      <c r="L80" s="156">
        <v>0.1</v>
      </c>
      <c r="M80" s="156">
        <v>0</v>
      </c>
      <c r="N80" s="156">
        <v>0</v>
      </c>
      <c r="O80" s="156">
        <v>1.3</v>
      </c>
      <c r="P80" s="260">
        <f>(((G80*L80*2)+(H80*M80)+(I80*N80))*O80)*100</f>
        <v>26</v>
      </c>
      <c r="Q80" s="148">
        <v>2000</v>
      </c>
      <c r="R80" s="260">
        <f t="shared" si="11"/>
        <v>13</v>
      </c>
      <c r="S80" s="58"/>
    </row>
    <row r="81" spans="1:19" ht="33" customHeight="1" x14ac:dyDescent="0.25">
      <c r="A81" s="226">
        <v>78</v>
      </c>
      <c r="B81" s="158" t="s">
        <v>1834</v>
      </c>
      <c r="C81" s="158" t="s">
        <v>126</v>
      </c>
      <c r="D81" s="158">
        <v>15</v>
      </c>
      <c r="E81" s="238" t="s">
        <v>146</v>
      </c>
      <c r="F81" s="158">
        <v>2024</v>
      </c>
      <c r="G81" s="253">
        <v>4</v>
      </c>
      <c r="H81" s="253">
        <v>6</v>
      </c>
      <c r="I81" s="253">
        <v>1</v>
      </c>
      <c r="J81" s="254">
        <f t="shared" si="12"/>
        <v>15</v>
      </c>
      <c r="K81" s="158" t="s">
        <v>1835</v>
      </c>
      <c r="L81" s="257">
        <v>0.47</v>
      </c>
      <c r="M81" s="257">
        <v>0.75</v>
      </c>
      <c r="N81" s="257">
        <v>0.4</v>
      </c>
      <c r="O81" s="257">
        <v>1</v>
      </c>
      <c r="P81" s="256">
        <f>((G81*L81*2)+(H81*M81)+(I81*N81)*O81)*100</f>
        <v>866</v>
      </c>
      <c r="Q81" s="155">
        <v>3060</v>
      </c>
      <c r="R81" s="256">
        <v>42.450980389999998</v>
      </c>
      <c r="S81" s="58"/>
    </row>
    <row r="82" spans="1:19" ht="33" customHeight="1" x14ac:dyDescent="0.25">
      <c r="A82" s="226">
        <v>79</v>
      </c>
      <c r="B82" s="261" t="s">
        <v>1836</v>
      </c>
      <c r="C82" s="261" t="s">
        <v>126</v>
      </c>
      <c r="D82" s="261">
        <v>17</v>
      </c>
      <c r="E82" s="262" t="s">
        <v>1601</v>
      </c>
      <c r="F82" s="261">
        <v>2024</v>
      </c>
      <c r="G82" s="261">
        <v>1</v>
      </c>
      <c r="H82" s="261">
        <v>0</v>
      </c>
      <c r="I82" s="261">
        <v>0</v>
      </c>
      <c r="J82" s="263">
        <f t="shared" si="12"/>
        <v>2</v>
      </c>
      <c r="K82" s="261" t="s">
        <v>1607</v>
      </c>
      <c r="L82" s="156">
        <v>0.1</v>
      </c>
      <c r="M82" s="156">
        <v>0</v>
      </c>
      <c r="N82" s="156">
        <v>0</v>
      </c>
      <c r="O82" s="156">
        <v>1</v>
      </c>
      <c r="P82" s="260">
        <f>(((G82*L82*2)+(H82*M82)+(I82*N82))*O82)*100</f>
        <v>20</v>
      </c>
      <c r="Q82" s="148">
        <v>2000</v>
      </c>
      <c r="R82" s="260">
        <f t="shared" ref="R82:R125" si="13">(P82/Q82)*1000</f>
        <v>10</v>
      </c>
    </row>
    <row r="83" spans="1:19" ht="33" customHeight="1" x14ac:dyDescent="0.25">
      <c r="A83" s="226">
        <v>80</v>
      </c>
      <c r="B83" s="261" t="s">
        <v>1837</v>
      </c>
      <c r="C83" s="261" t="s">
        <v>126</v>
      </c>
      <c r="D83" s="261">
        <v>16</v>
      </c>
      <c r="E83" s="262" t="s">
        <v>1601</v>
      </c>
      <c r="F83" s="261">
        <v>2024</v>
      </c>
      <c r="G83" s="261">
        <v>1</v>
      </c>
      <c r="H83" s="261">
        <v>0</v>
      </c>
      <c r="I83" s="261">
        <v>0</v>
      </c>
      <c r="J83" s="263">
        <f t="shared" si="12"/>
        <v>2</v>
      </c>
      <c r="K83" s="261" t="s">
        <v>1607</v>
      </c>
      <c r="L83" s="156">
        <v>0.1</v>
      </c>
      <c r="M83" s="156">
        <v>0</v>
      </c>
      <c r="N83" s="156">
        <v>0</v>
      </c>
      <c r="O83" s="156">
        <v>1</v>
      </c>
      <c r="P83" s="260">
        <f>(((G83*L83*2)+(H83*M83)+(I83*N83))*O83)*100</f>
        <v>20</v>
      </c>
      <c r="Q83" s="148">
        <v>2000</v>
      </c>
      <c r="R83" s="260">
        <f t="shared" si="13"/>
        <v>10</v>
      </c>
    </row>
    <row r="84" spans="1:19" ht="33" customHeight="1" x14ac:dyDescent="0.25">
      <c r="A84" s="226">
        <v>81</v>
      </c>
      <c r="B84" s="261" t="s">
        <v>1838</v>
      </c>
      <c r="C84" s="261" t="s">
        <v>126</v>
      </c>
      <c r="D84" s="261">
        <v>17</v>
      </c>
      <c r="E84" s="262" t="s">
        <v>1601</v>
      </c>
      <c r="F84" s="261">
        <v>2024</v>
      </c>
      <c r="G84" s="261">
        <v>1</v>
      </c>
      <c r="H84" s="261">
        <v>0</v>
      </c>
      <c r="I84" s="261">
        <v>0</v>
      </c>
      <c r="J84" s="263">
        <f t="shared" si="12"/>
        <v>2</v>
      </c>
      <c r="K84" s="261" t="s">
        <v>1839</v>
      </c>
      <c r="L84" s="156">
        <v>0.1</v>
      </c>
      <c r="M84" s="156">
        <v>0</v>
      </c>
      <c r="N84" s="156">
        <v>0</v>
      </c>
      <c r="O84" s="156">
        <v>1</v>
      </c>
      <c r="P84" s="260">
        <f>(((G84*L84*2)+(H84*M84)+(I84*N84))*O84)*100</f>
        <v>20</v>
      </c>
      <c r="Q84" s="148">
        <v>2000</v>
      </c>
      <c r="R84" s="260">
        <f t="shared" si="13"/>
        <v>10</v>
      </c>
    </row>
    <row r="85" spans="1:19" ht="33" customHeight="1" x14ac:dyDescent="0.25">
      <c r="A85" s="226">
        <v>82</v>
      </c>
      <c r="B85" s="158" t="s">
        <v>1840</v>
      </c>
      <c r="C85" s="158" t="s">
        <v>169</v>
      </c>
      <c r="D85" s="158">
        <v>12</v>
      </c>
      <c r="E85" s="238" t="s">
        <v>1841</v>
      </c>
      <c r="F85" s="158">
        <v>2024</v>
      </c>
      <c r="G85" s="253">
        <v>1</v>
      </c>
      <c r="H85" s="253">
        <v>6</v>
      </c>
      <c r="I85" s="253">
        <v>6</v>
      </c>
      <c r="J85" s="254">
        <f>G85*2+H85+I85</f>
        <v>14</v>
      </c>
      <c r="K85" s="158" t="s">
        <v>1842</v>
      </c>
      <c r="L85" s="257">
        <v>0.9</v>
      </c>
      <c r="M85" s="257">
        <v>0.1</v>
      </c>
      <c r="N85" s="257">
        <v>0.1</v>
      </c>
      <c r="O85" s="257">
        <v>1</v>
      </c>
      <c r="P85" s="256">
        <f>(((G85*L85*2)+(H85*M85)+(I85*N85))*O85)*100</f>
        <v>300.00000000000006</v>
      </c>
      <c r="Q85" s="155">
        <v>40000</v>
      </c>
      <c r="R85" s="256">
        <f t="shared" si="13"/>
        <v>7.5000000000000018</v>
      </c>
    </row>
    <row r="86" spans="1:19" ht="33" customHeight="1" x14ac:dyDescent="0.25">
      <c r="A86" s="226">
        <v>83</v>
      </c>
      <c r="B86" s="158" t="s">
        <v>1843</v>
      </c>
      <c r="C86" s="158" t="s">
        <v>126</v>
      </c>
      <c r="D86" s="158" t="s">
        <v>593</v>
      </c>
      <c r="E86" s="238" t="s">
        <v>1789</v>
      </c>
      <c r="F86" s="158">
        <v>2024</v>
      </c>
      <c r="G86" s="253">
        <v>0</v>
      </c>
      <c r="H86" s="253">
        <v>0</v>
      </c>
      <c r="I86" s="253">
        <v>1</v>
      </c>
      <c r="J86" s="254">
        <f>G86*2+H86+I86</f>
        <v>1</v>
      </c>
      <c r="K86" s="158" t="s">
        <v>1790</v>
      </c>
      <c r="L86" s="146">
        <v>0.2</v>
      </c>
      <c r="M86" s="146">
        <v>0.1</v>
      </c>
      <c r="N86" s="146">
        <v>0.2</v>
      </c>
      <c r="O86" s="146">
        <v>1.1499999999999999</v>
      </c>
      <c r="P86" s="256">
        <f>((G86*L86*2)+(H86*M86)+(I86*N86))*O86*100</f>
        <v>23</v>
      </c>
      <c r="Q86" s="155">
        <v>3500</v>
      </c>
      <c r="R86" s="256">
        <f t="shared" si="13"/>
        <v>6.5714285714285721</v>
      </c>
    </row>
    <row r="87" spans="1:19" ht="33" customHeight="1" x14ac:dyDescent="0.25">
      <c r="A87" s="226">
        <v>84</v>
      </c>
      <c r="B87" s="261" t="s">
        <v>1844</v>
      </c>
      <c r="C87" s="261" t="s">
        <v>169</v>
      </c>
      <c r="D87" s="261">
        <v>18</v>
      </c>
      <c r="E87" s="262" t="s">
        <v>1845</v>
      </c>
      <c r="F87" s="158">
        <v>2024</v>
      </c>
      <c r="G87" s="261">
        <v>0</v>
      </c>
      <c r="H87" s="261">
        <v>3</v>
      </c>
      <c r="I87" s="261">
        <v>3</v>
      </c>
      <c r="J87" s="263">
        <f>(G87*2)+H87+I87</f>
        <v>6</v>
      </c>
      <c r="K87" s="261" t="s">
        <v>1846</v>
      </c>
      <c r="L87" s="156">
        <v>0.4</v>
      </c>
      <c r="M87" s="156">
        <v>0.1</v>
      </c>
      <c r="N87" s="156">
        <v>0</v>
      </c>
      <c r="O87" s="156">
        <v>1.3</v>
      </c>
      <c r="P87" s="260">
        <f t="shared" ref="P87:P96" si="14">(((G87*L87*2)+(H87*M87)+(I87*N87))*O87)*100</f>
        <v>39.000000000000007</v>
      </c>
      <c r="Q87" s="148">
        <v>6000</v>
      </c>
      <c r="R87" s="260">
        <f t="shared" si="13"/>
        <v>6.5000000000000018</v>
      </c>
    </row>
    <row r="88" spans="1:19" ht="33" customHeight="1" x14ac:dyDescent="0.25">
      <c r="A88" s="226">
        <v>85</v>
      </c>
      <c r="B88" s="158" t="s">
        <v>1847</v>
      </c>
      <c r="C88" s="158" t="s">
        <v>126</v>
      </c>
      <c r="D88" s="253">
        <v>16</v>
      </c>
      <c r="E88" s="238" t="s">
        <v>1801</v>
      </c>
      <c r="F88" s="158">
        <v>2024</v>
      </c>
      <c r="G88" s="253">
        <v>0</v>
      </c>
      <c r="H88" s="253">
        <v>3</v>
      </c>
      <c r="I88" s="253">
        <v>1</v>
      </c>
      <c r="J88" s="254">
        <f>(G88*2)+H88+I88</f>
        <v>4</v>
      </c>
      <c r="K88" s="253" t="s">
        <v>1848</v>
      </c>
      <c r="L88" s="156">
        <v>0.4</v>
      </c>
      <c r="M88" s="156">
        <v>0.4</v>
      </c>
      <c r="N88" s="156">
        <v>0.1</v>
      </c>
      <c r="O88" s="156">
        <v>1.3</v>
      </c>
      <c r="P88" s="260">
        <f t="shared" si="14"/>
        <v>169.00000000000003</v>
      </c>
      <c r="Q88" s="155">
        <v>30000</v>
      </c>
      <c r="R88" s="260">
        <f t="shared" si="13"/>
        <v>5.6333333333333337</v>
      </c>
    </row>
    <row r="89" spans="1:19" ht="33" customHeight="1" x14ac:dyDescent="0.25">
      <c r="A89" s="226">
        <v>86</v>
      </c>
      <c r="B89" s="158" t="s">
        <v>1849</v>
      </c>
      <c r="C89" s="158" t="s">
        <v>126</v>
      </c>
      <c r="D89" s="158">
        <v>13</v>
      </c>
      <c r="E89" s="238" t="s">
        <v>1850</v>
      </c>
      <c r="F89" s="158">
        <v>2024</v>
      </c>
      <c r="G89" s="253">
        <v>0</v>
      </c>
      <c r="H89" s="253">
        <v>6</v>
      </c>
      <c r="I89" s="253">
        <v>6</v>
      </c>
      <c r="J89" s="254">
        <f>G89*2+H89+I89</f>
        <v>12</v>
      </c>
      <c r="K89" s="158" t="s">
        <v>1851</v>
      </c>
      <c r="L89" s="146">
        <v>0.9</v>
      </c>
      <c r="M89" s="146">
        <v>0.1</v>
      </c>
      <c r="N89" s="146">
        <v>0.1</v>
      </c>
      <c r="O89" s="146">
        <v>1.1499999999999999</v>
      </c>
      <c r="P89" s="256">
        <f t="shared" si="14"/>
        <v>138</v>
      </c>
      <c r="Q89" s="155">
        <v>30000</v>
      </c>
      <c r="R89" s="256">
        <f t="shared" si="13"/>
        <v>4.5999999999999996</v>
      </c>
    </row>
    <row r="90" spans="1:19" ht="33" customHeight="1" x14ac:dyDescent="0.25">
      <c r="A90" s="226">
        <v>87</v>
      </c>
      <c r="B90" s="158" t="s">
        <v>1852</v>
      </c>
      <c r="C90" s="158" t="s">
        <v>126</v>
      </c>
      <c r="D90" s="253">
        <v>11</v>
      </c>
      <c r="E90" s="238" t="s">
        <v>146</v>
      </c>
      <c r="F90" s="158">
        <v>2024</v>
      </c>
      <c r="G90" s="253">
        <v>1</v>
      </c>
      <c r="H90" s="253">
        <v>9</v>
      </c>
      <c r="I90" s="253">
        <v>9</v>
      </c>
      <c r="J90" s="254">
        <f t="shared" ref="J90:J96" si="15">(G90*2)+H90+I90</f>
        <v>20</v>
      </c>
      <c r="K90" s="158" t="s">
        <v>1853</v>
      </c>
      <c r="L90" s="257">
        <v>0.1</v>
      </c>
      <c r="M90" s="257">
        <v>0.1</v>
      </c>
      <c r="N90" s="257">
        <v>0</v>
      </c>
      <c r="O90" s="257">
        <v>1</v>
      </c>
      <c r="P90" s="256">
        <f t="shared" si="14"/>
        <v>110.00000000000001</v>
      </c>
      <c r="Q90" s="155">
        <v>27000</v>
      </c>
      <c r="R90" s="256">
        <f t="shared" si="13"/>
        <v>4.0740740740740744</v>
      </c>
    </row>
    <row r="91" spans="1:19" ht="33" customHeight="1" x14ac:dyDescent="0.25">
      <c r="A91" s="226">
        <v>88</v>
      </c>
      <c r="B91" s="158" t="s">
        <v>1854</v>
      </c>
      <c r="C91" s="158" t="s">
        <v>169</v>
      </c>
      <c r="D91" s="253">
        <v>15</v>
      </c>
      <c r="E91" s="238" t="s">
        <v>1855</v>
      </c>
      <c r="F91" s="158">
        <v>2024</v>
      </c>
      <c r="G91" s="253">
        <v>0</v>
      </c>
      <c r="H91" s="253">
        <v>6</v>
      </c>
      <c r="I91" s="253">
        <v>3</v>
      </c>
      <c r="J91" s="254">
        <f t="shared" si="15"/>
        <v>9</v>
      </c>
      <c r="K91" s="253" t="s">
        <v>1856</v>
      </c>
      <c r="L91" s="156">
        <v>0.01</v>
      </c>
      <c r="M91" s="156">
        <v>0.1</v>
      </c>
      <c r="N91" s="156">
        <v>0.1</v>
      </c>
      <c r="O91" s="156">
        <v>1</v>
      </c>
      <c r="P91" s="260">
        <f t="shared" si="14"/>
        <v>90.000000000000014</v>
      </c>
      <c r="Q91" s="155">
        <v>24000</v>
      </c>
      <c r="R91" s="260">
        <f t="shared" si="13"/>
        <v>3.7500000000000009</v>
      </c>
    </row>
    <row r="92" spans="1:19" ht="33" customHeight="1" x14ac:dyDescent="0.25">
      <c r="A92" s="226">
        <v>89</v>
      </c>
      <c r="B92" s="225" t="s">
        <v>1857</v>
      </c>
      <c r="C92" s="225"/>
      <c r="D92" s="225" t="s">
        <v>590</v>
      </c>
      <c r="E92" s="236" t="s">
        <v>1825</v>
      </c>
      <c r="F92" s="132">
        <v>2024</v>
      </c>
      <c r="G92" s="132">
        <v>6</v>
      </c>
      <c r="H92" s="132">
        <v>4</v>
      </c>
      <c r="I92" s="132">
        <v>0</v>
      </c>
      <c r="J92" s="269">
        <f t="shared" si="15"/>
        <v>16</v>
      </c>
      <c r="K92" s="225" t="s">
        <v>1858</v>
      </c>
      <c r="L92" s="147">
        <v>0.1</v>
      </c>
      <c r="M92" s="147">
        <v>0.1</v>
      </c>
      <c r="N92" s="147">
        <v>0</v>
      </c>
      <c r="O92" s="147">
        <v>1.1499999999999999</v>
      </c>
      <c r="P92" s="256">
        <f t="shared" si="14"/>
        <v>184</v>
      </c>
      <c r="Q92" s="148">
        <v>27000</v>
      </c>
      <c r="R92" s="246">
        <f t="shared" si="13"/>
        <v>6.8148148148148149</v>
      </c>
    </row>
    <row r="93" spans="1:19" ht="33" customHeight="1" x14ac:dyDescent="0.25">
      <c r="A93" s="226">
        <v>90</v>
      </c>
      <c r="B93" s="261" t="s">
        <v>1859</v>
      </c>
      <c r="C93" s="261" t="s">
        <v>169</v>
      </c>
      <c r="D93" s="261">
        <v>3</v>
      </c>
      <c r="E93" s="262" t="s">
        <v>1860</v>
      </c>
      <c r="F93" s="261">
        <v>2024</v>
      </c>
      <c r="G93" s="261">
        <v>0</v>
      </c>
      <c r="H93" s="261">
        <v>6</v>
      </c>
      <c r="I93" s="261">
        <v>0</v>
      </c>
      <c r="J93" s="263">
        <f t="shared" si="15"/>
        <v>6</v>
      </c>
      <c r="K93" s="261" t="s">
        <v>1861</v>
      </c>
      <c r="L93" s="156">
        <v>0.9</v>
      </c>
      <c r="M93" s="156">
        <v>0.1</v>
      </c>
      <c r="N93" s="156">
        <v>0.1</v>
      </c>
      <c r="O93" s="156">
        <v>1</v>
      </c>
      <c r="P93" s="260">
        <f t="shared" si="14"/>
        <v>60.000000000000007</v>
      </c>
      <c r="Q93" s="148">
        <v>50000</v>
      </c>
      <c r="R93" s="260">
        <f t="shared" si="13"/>
        <v>1.2000000000000002</v>
      </c>
    </row>
    <row r="94" spans="1:19" ht="33" customHeight="1" x14ac:dyDescent="0.25">
      <c r="A94" s="226">
        <v>91</v>
      </c>
      <c r="B94" s="261" t="s">
        <v>1862</v>
      </c>
      <c r="C94" s="261" t="s">
        <v>126</v>
      </c>
      <c r="D94" s="261">
        <v>3</v>
      </c>
      <c r="E94" s="262" t="s">
        <v>1863</v>
      </c>
      <c r="F94" s="158">
        <v>2024</v>
      </c>
      <c r="G94" s="261">
        <v>0</v>
      </c>
      <c r="H94" s="261">
        <v>1</v>
      </c>
      <c r="I94" s="261">
        <v>1</v>
      </c>
      <c r="J94" s="263">
        <f t="shared" si="15"/>
        <v>2</v>
      </c>
      <c r="K94" s="261" t="s">
        <v>1864</v>
      </c>
      <c r="L94" s="156">
        <v>0.9</v>
      </c>
      <c r="M94" s="156">
        <v>0.1</v>
      </c>
      <c r="N94" s="156">
        <v>0.1</v>
      </c>
      <c r="O94" s="156">
        <v>1</v>
      </c>
      <c r="P94" s="260">
        <f t="shared" si="14"/>
        <v>20</v>
      </c>
      <c r="Q94" s="148">
        <v>32000</v>
      </c>
      <c r="R94" s="260">
        <f t="shared" si="13"/>
        <v>0.625</v>
      </c>
    </row>
    <row r="95" spans="1:19" ht="33" customHeight="1" x14ac:dyDescent="0.25">
      <c r="A95" s="226">
        <v>92</v>
      </c>
      <c r="B95" s="261" t="s">
        <v>1865</v>
      </c>
      <c r="C95" s="261" t="s">
        <v>126</v>
      </c>
      <c r="D95" s="261">
        <v>5</v>
      </c>
      <c r="E95" s="262" t="s">
        <v>1601</v>
      </c>
      <c r="F95" s="261">
        <v>2024</v>
      </c>
      <c r="G95" s="261">
        <v>0</v>
      </c>
      <c r="H95" s="261">
        <v>0</v>
      </c>
      <c r="I95" s="261">
        <v>0</v>
      </c>
      <c r="J95" s="263">
        <f t="shared" si="15"/>
        <v>0</v>
      </c>
      <c r="K95" s="261" t="s">
        <v>1672</v>
      </c>
      <c r="L95" s="156">
        <v>0.1</v>
      </c>
      <c r="M95" s="156">
        <v>0</v>
      </c>
      <c r="N95" s="156">
        <v>0</v>
      </c>
      <c r="O95" s="156">
        <v>1.3</v>
      </c>
      <c r="P95" s="260">
        <f t="shared" si="14"/>
        <v>0</v>
      </c>
      <c r="Q95" s="148">
        <v>2000</v>
      </c>
      <c r="R95" s="260">
        <f t="shared" si="13"/>
        <v>0</v>
      </c>
    </row>
    <row r="96" spans="1:19" ht="33" customHeight="1" x14ac:dyDescent="0.25">
      <c r="A96" s="226">
        <v>93</v>
      </c>
      <c r="B96" s="261" t="s">
        <v>1866</v>
      </c>
      <c r="C96" s="261" t="s">
        <v>126</v>
      </c>
      <c r="D96" s="261">
        <v>11</v>
      </c>
      <c r="E96" s="262" t="s">
        <v>1601</v>
      </c>
      <c r="F96" s="261">
        <v>2024</v>
      </c>
      <c r="G96" s="261">
        <v>0</v>
      </c>
      <c r="H96" s="261">
        <v>0</v>
      </c>
      <c r="I96" s="261">
        <v>0</v>
      </c>
      <c r="J96" s="263">
        <f t="shared" si="15"/>
        <v>0</v>
      </c>
      <c r="K96" s="261" t="s">
        <v>1666</v>
      </c>
      <c r="L96" s="156">
        <v>0.1</v>
      </c>
      <c r="M96" s="156">
        <v>0</v>
      </c>
      <c r="N96" s="156">
        <v>0</v>
      </c>
      <c r="O96" s="156">
        <v>1.3</v>
      </c>
      <c r="P96" s="260">
        <f t="shared" si="14"/>
        <v>0</v>
      </c>
      <c r="Q96" s="148">
        <v>2000</v>
      </c>
      <c r="R96" s="260">
        <f t="shared" si="13"/>
        <v>0</v>
      </c>
    </row>
    <row r="97" spans="1:23" ht="33" customHeight="1" x14ac:dyDescent="0.25">
      <c r="A97" s="226">
        <v>94</v>
      </c>
      <c r="B97" s="158" t="s">
        <v>1867</v>
      </c>
      <c r="C97" s="158" t="s">
        <v>126</v>
      </c>
      <c r="D97" s="158" t="s">
        <v>593</v>
      </c>
      <c r="E97" s="238" t="s">
        <v>1789</v>
      </c>
      <c r="F97" s="158">
        <v>2024</v>
      </c>
      <c r="G97" s="253">
        <v>0</v>
      </c>
      <c r="H97" s="253">
        <v>0</v>
      </c>
      <c r="I97" s="253">
        <v>1</v>
      </c>
      <c r="J97" s="254">
        <f>G97*2+H97+I97</f>
        <v>1</v>
      </c>
      <c r="K97" s="158" t="s">
        <v>1790</v>
      </c>
      <c r="L97" s="146">
        <v>0.2</v>
      </c>
      <c r="M97" s="146">
        <v>0.1</v>
      </c>
      <c r="N97" s="146">
        <v>0.2</v>
      </c>
      <c r="O97" s="146">
        <v>1.1499999999999999</v>
      </c>
      <c r="P97" s="256">
        <f>((G97*L97*2)+(H97*M97)+(I97*N97))*O97*100</f>
        <v>23</v>
      </c>
      <c r="Q97" s="155">
        <v>3000</v>
      </c>
      <c r="R97" s="256">
        <f t="shared" si="13"/>
        <v>7.6666666666666661</v>
      </c>
    </row>
    <row r="98" spans="1:23" ht="33" customHeight="1" x14ac:dyDescent="0.25">
      <c r="A98" s="226">
        <v>95</v>
      </c>
      <c r="B98" s="225" t="s">
        <v>1868</v>
      </c>
      <c r="C98" s="225" t="s">
        <v>126</v>
      </c>
      <c r="D98" s="132" t="s">
        <v>1558</v>
      </c>
      <c r="E98" s="236" t="s">
        <v>1869</v>
      </c>
      <c r="F98" s="225">
        <v>2024</v>
      </c>
      <c r="G98" s="132">
        <v>10</v>
      </c>
      <c r="H98" s="132">
        <v>6</v>
      </c>
      <c r="I98" s="132">
        <v>3</v>
      </c>
      <c r="J98" s="269">
        <f>(G98*2)+H98+I98</f>
        <v>29</v>
      </c>
      <c r="K98" s="225" t="s">
        <v>1870</v>
      </c>
      <c r="L98" s="147">
        <v>0.47</v>
      </c>
      <c r="M98" s="147">
        <v>0.1</v>
      </c>
      <c r="N98" s="147">
        <v>0.5</v>
      </c>
      <c r="O98" s="147">
        <v>1</v>
      </c>
      <c r="P98" s="246">
        <f t="shared" ref="P98:P106" si="16">(((G98*L98*2)+(H98*M98)+(I98*N98))*O98)*100</f>
        <v>1149.9999999999998</v>
      </c>
      <c r="Q98" s="148">
        <v>30000</v>
      </c>
      <c r="R98" s="246">
        <f t="shared" si="13"/>
        <v>38.333333333333321</v>
      </c>
    </row>
    <row r="99" spans="1:23" s="58" customFormat="1" ht="33" customHeight="1" x14ac:dyDescent="0.25">
      <c r="A99" s="226">
        <v>96</v>
      </c>
      <c r="B99" s="158" t="s">
        <v>1871</v>
      </c>
      <c r="C99" s="158" t="s">
        <v>126</v>
      </c>
      <c r="D99" s="158">
        <v>14</v>
      </c>
      <c r="E99" s="238" t="s">
        <v>1526</v>
      </c>
      <c r="F99" s="158">
        <v>2024</v>
      </c>
      <c r="G99" s="253">
        <v>0</v>
      </c>
      <c r="H99" s="253">
        <v>1</v>
      </c>
      <c r="I99" s="253">
        <v>1</v>
      </c>
      <c r="J99" s="254">
        <f>G99*2+H99+I99</f>
        <v>2</v>
      </c>
      <c r="K99" s="158" t="s">
        <v>1872</v>
      </c>
      <c r="L99" s="146">
        <v>0.2</v>
      </c>
      <c r="M99" s="146">
        <v>0.1</v>
      </c>
      <c r="N99" s="146">
        <v>0.2</v>
      </c>
      <c r="O99" s="146">
        <v>1</v>
      </c>
      <c r="P99" s="256">
        <f t="shared" si="16"/>
        <v>30.000000000000004</v>
      </c>
      <c r="Q99" s="155">
        <v>10000</v>
      </c>
      <c r="R99" s="256">
        <f t="shared" si="13"/>
        <v>3.0000000000000004</v>
      </c>
    </row>
    <row r="100" spans="1:23" ht="33" customHeight="1" x14ac:dyDescent="0.25">
      <c r="A100" s="226">
        <v>97</v>
      </c>
      <c r="B100" s="132" t="s">
        <v>1873</v>
      </c>
      <c r="C100" s="132" t="s">
        <v>126</v>
      </c>
      <c r="D100" s="132">
        <v>11</v>
      </c>
      <c r="E100" s="236" t="s">
        <v>1874</v>
      </c>
      <c r="F100" s="158">
        <v>2024</v>
      </c>
      <c r="G100" s="132">
        <v>6</v>
      </c>
      <c r="H100" s="132">
        <v>0</v>
      </c>
      <c r="I100" s="132">
        <v>1</v>
      </c>
      <c r="J100" s="269">
        <f>(G100*2)+H100+I100</f>
        <v>13</v>
      </c>
      <c r="K100" s="225" t="s">
        <v>1875</v>
      </c>
      <c r="L100" s="147">
        <v>0.1</v>
      </c>
      <c r="M100" s="147">
        <v>0</v>
      </c>
      <c r="N100" s="147">
        <v>0.1</v>
      </c>
      <c r="O100" s="147">
        <v>1.1499999999999999</v>
      </c>
      <c r="P100" s="246">
        <f t="shared" si="16"/>
        <v>149.5</v>
      </c>
      <c r="Q100" s="148">
        <v>30000</v>
      </c>
      <c r="R100" s="246">
        <f t="shared" si="13"/>
        <v>4.9833333333333334</v>
      </c>
    </row>
    <row r="101" spans="1:23" ht="33" customHeight="1" x14ac:dyDescent="0.25">
      <c r="A101" s="226">
        <v>98</v>
      </c>
      <c r="B101" s="132" t="s">
        <v>1876</v>
      </c>
      <c r="C101" s="132" t="s">
        <v>126</v>
      </c>
      <c r="D101" s="132">
        <v>9</v>
      </c>
      <c r="E101" s="236" t="s">
        <v>1874</v>
      </c>
      <c r="F101" s="158">
        <v>2024</v>
      </c>
      <c r="G101" s="132">
        <v>2</v>
      </c>
      <c r="H101" s="132">
        <v>1</v>
      </c>
      <c r="I101" s="132">
        <v>1</v>
      </c>
      <c r="J101" s="269">
        <f>(G101*2)+H101+I101</f>
        <v>6</v>
      </c>
      <c r="K101" s="158" t="s">
        <v>1872</v>
      </c>
      <c r="L101" s="147">
        <v>0.1</v>
      </c>
      <c r="M101" s="147">
        <v>0</v>
      </c>
      <c r="N101" s="147">
        <v>0.1</v>
      </c>
      <c r="O101" s="147">
        <v>1</v>
      </c>
      <c r="P101" s="246">
        <f t="shared" si="16"/>
        <v>50</v>
      </c>
      <c r="Q101" s="148">
        <v>20000</v>
      </c>
      <c r="R101" s="246">
        <f t="shared" si="13"/>
        <v>2.5</v>
      </c>
    </row>
    <row r="102" spans="1:23" ht="33" customHeight="1" x14ac:dyDescent="0.25">
      <c r="A102" s="226">
        <v>99</v>
      </c>
      <c r="B102" s="158" t="s">
        <v>1877</v>
      </c>
      <c r="C102" s="158" t="s">
        <v>126</v>
      </c>
      <c r="D102" s="158">
        <v>15</v>
      </c>
      <c r="E102" s="238" t="s">
        <v>1878</v>
      </c>
      <c r="F102" s="158">
        <v>2024</v>
      </c>
      <c r="G102" s="253">
        <v>0</v>
      </c>
      <c r="H102" s="253">
        <v>3</v>
      </c>
      <c r="I102" s="253">
        <v>3</v>
      </c>
      <c r="J102" s="254">
        <f t="shared" ref="J102:J108" si="17">G102*2+H102+I102</f>
        <v>6</v>
      </c>
      <c r="K102" s="158" t="s">
        <v>1872</v>
      </c>
      <c r="L102" s="146">
        <v>0.2</v>
      </c>
      <c r="M102" s="146">
        <v>0.1</v>
      </c>
      <c r="N102" s="146">
        <v>0.2</v>
      </c>
      <c r="O102" s="146">
        <v>1</v>
      </c>
      <c r="P102" s="256">
        <f t="shared" si="16"/>
        <v>90.000000000000014</v>
      </c>
      <c r="Q102" s="155">
        <v>5000</v>
      </c>
      <c r="R102" s="256">
        <f t="shared" si="13"/>
        <v>18.000000000000004</v>
      </c>
    </row>
    <row r="103" spans="1:23" ht="33" customHeight="1" x14ac:dyDescent="0.25">
      <c r="A103" s="226">
        <v>100</v>
      </c>
      <c r="B103" s="158" t="s">
        <v>1879</v>
      </c>
      <c r="C103" s="158" t="s">
        <v>126</v>
      </c>
      <c r="D103" s="158">
        <v>6</v>
      </c>
      <c r="E103" s="238" t="s">
        <v>1526</v>
      </c>
      <c r="F103" s="158">
        <v>2024</v>
      </c>
      <c r="G103" s="253">
        <v>2</v>
      </c>
      <c r="H103" s="253">
        <v>1</v>
      </c>
      <c r="I103" s="253">
        <v>3</v>
      </c>
      <c r="J103" s="254">
        <f t="shared" si="17"/>
        <v>8</v>
      </c>
      <c r="K103" s="158" t="s">
        <v>1872</v>
      </c>
      <c r="L103" s="146">
        <v>0.2</v>
      </c>
      <c r="M103" s="146">
        <v>0.1</v>
      </c>
      <c r="N103" s="146">
        <v>0.2</v>
      </c>
      <c r="O103" s="146">
        <v>1</v>
      </c>
      <c r="P103" s="256">
        <f t="shared" si="16"/>
        <v>150</v>
      </c>
      <c r="Q103" s="155">
        <v>10000</v>
      </c>
      <c r="R103" s="256">
        <f t="shared" si="13"/>
        <v>15</v>
      </c>
    </row>
    <row r="104" spans="1:23" ht="33" customHeight="1" x14ac:dyDescent="0.25">
      <c r="A104" s="226">
        <v>101</v>
      </c>
      <c r="B104" s="158" t="s">
        <v>1880</v>
      </c>
      <c r="C104" s="158" t="s">
        <v>126</v>
      </c>
      <c r="D104" s="158">
        <v>6</v>
      </c>
      <c r="E104" s="238" t="s">
        <v>1526</v>
      </c>
      <c r="F104" s="158">
        <v>2024</v>
      </c>
      <c r="G104" s="253">
        <v>1</v>
      </c>
      <c r="H104" s="253">
        <v>1</v>
      </c>
      <c r="I104" s="253">
        <v>3</v>
      </c>
      <c r="J104" s="254">
        <f t="shared" si="17"/>
        <v>6</v>
      </c>
      <c r="K104" s="158" t="s">
        <v>1872</v>
      </c>
      <c r="L104" s="146">
        <v>0.2</v>
      </c>
      <c r="M104" s="146">
        <v>0.1</v>
      </c>
      <c r="N104" s="146">
        <v>0.2</v>
      </c>
      <c r="O104" s="146">
        <v>1</v>
      </c>
      <c r="P104" s="256">
        <f t="shared" si="16"/>
        <v>110.00000000000001</v>
      </c>
      <c r="Q104" s="155">
        <v>11500</v>
      </c>
      <c r="R104" s="256">
        <f t="shared" si="13"/>
        <v>9.5652173913043494</v>
      </c>
    </row>
    <row r="105" spans="1:23" ht="33" customHeight="1" x14ac:dyDescent="0.25">
      <c r="A105" s="226">
        <v>102</v>
      </c>
      <c r="B105" s="158" t="s">
        <v>1881</v>
      </c>
      <c r="C105" s="158" t="s">
        <v>126</v>
      </c>
      <c r="D105" s="158">
        <v>6</v>
      </c>
      <c r="E105" s="238" t="s">
        <v>1526</v>
      </c>
      <c r="F105" s="158">
        <v>2024</v>
      </c>
      <c r="G105" s="253">
        <v>0</v>
      </c>
      <c r="H105" s="253">
        <v>1</v>
      </c>
      <c r="I105" s="253">
        <v>3</v>
      </c>
      <c r="J105" s="254">
        <f t="shared" si="17"/>
        <v>4</v>
      </c>
      <c r="K105" s="158" t="s">
        <v>1872</v>
      </c>
      <c r="L105" s="146">
        <v>0.2</v>
      </c>
      <c r="M105" s="146">
        <v>0.1</v>
      </c>
      <c r="N105" s="146">
        <v>0.2</v>
      </c>
      <c r="O105" s="146">
        <v>1</v>
      </c>
      <c r="P105" s="256">
        <f t="shared" si="16"/>
        <v>70</v>
      </c>
      <c r="Q105" s="155">
        <v>11000</v>
      </c>
      <c r="R105" s="256">
        <f t="shared" si="13"/>
        <v>6.3636363636363642</v>
      </c>
      <c r="S105" s="58"/>
    </row>
    <row r="106" spans="1:23" ht="33" customHeight="1" x14ac:dyDescent="0.25">
      <c r="A106" s="226">
        <v>103</v>
      </c>
      <c r="B106" s="158" t="s">
        <v>1882</v>
      </c>
      <c r="C106" s="158" t="s">
        <v>126</v>
      </c>
      <c r="D106" s="158">
        <v>12</v>
      </c>
      <c r="E106" s="238" t="s">
        <v>1526</v>
      </c>
      <c r="F106" s="158">
        <v>2024</v>
      </c>
      <c r="G106" s="253">
        <v>8</v>
      </c>
      <c r="H106" s="253">
        <v>1</v>
      </c>
      <c r="I106" s="253">
        <v>3</v>
      </c>
      <c r="J106" s="254">
        <f t="shared" si="17"/>
        <v>20</v>
      </c>
      <c r="K106" s="158" t="s">
        <v>1872</v>
      </c>
      <c r="L106" s="146">
        <v>0.2</v>
      </c>
      <c r="M106" s="146">
        <v>0.1</v>
      </c>
      <c r="N106" s="146">
        <v>0.2</v>
      </c>
      <c r="O106" s="146">
        <v>1</v>
      </c>
      <c r="P106" s="256">
        <f t="shared" si="16"/>
        <v>390.00000000000006</v>
      </c>
      <c r="Q106" s="148">
        <v>6000</v>
      </c>
      <c r="R106" s="256">
        <f t="shared" si="13"/>
        <v>65.000000000000014</v>
      </c>
      <c r="S106" s="58"/>
    </row>
    <row r="107" spans="1:23" ht="33" customHeight="1" x14ac:dyDescent="0.25">
      <c r="A107" s="226">
        <v>104</v>
      </c>
      <c r="B107" s="158" t="s">
        <v>1883</v>
      </c>
      <c r="C107" s="158" t="s">
        <v>126</v>
      </c>
      <c r="D107" s="158" t="s">
        <v>593</v>
      </c>
      <c r="E107" s="238" t="s">
        <v>1789</v>
      </c>
      <c r="F107" s="158">
        <v>2024</v>
      </c>
      <c r="G107" s="253">
        <v>0</v>
      </c>
      <c r="H107" s="253">
        <v>0</v>
      </c>
      <c r="I107" s="253">
        <v>1</v>
      </c>
      <c r="J107" s="254">
        <f t="shared" si="17"/>
        <v>1</v>
      </c>
      <c r="K107" s="158" t="s">
        <v>1790</v>
      </c>
      <c r="L107" s="146">
        <v>0.2</v>
      </c>
      <c r="M107" s="146">
        <v>0.1</v>
      </c>
      <c r="N107" s="146">
        <v>0.2</v>
      </c>
      <c r="O107" s="146">
        <v>1.1499999999999999</v>
      </c>
      <c r="P107" s="256">
        <f>((G107*L107*2)+(H107*M107)+(I107*N107))*O107*100</f>
        <v>23</v>
      </c>
      <c r="Q107" s="155">
        <v>2000</v>
      </c>
      <c r="R107" s="256">
        <f t="shared" si="13"/>
        <v>11.5</v>
      </c>
    </row>
    <row r="108" spans="1:23" ht="33" customHeight="1" x14ac:dyDescent="0.25">
      <c r="A108" s="226">
        <v>105</v>
      </c>
      <c r="B108" s="158" t="s">
        <v>1884</v>
      </c>
      <c r="C108" s="158" t="s">
        <v>126</v>
      </c>
      <c r="D108" s="158">
        <v>10</v>
      </c>
      <c r="E108" s="238" t="s">
        <v>1526</v>
      </c>
      <c r="F108" s="158">
        <v>2024</v>
      </c>
      <c r="G108" s="253">
        <v>0</v>
      </c>
      <c r="H108" s="253">
        <v>1</v>
      </c>
      <c r="I108" s="253">
        <v>3</v>
      </c>
      <c r="J108" s="254">
        <f t="shared" si="17"/>
        <v>4</v>
      </c>
      <c r="K108" s="158" t="s">
        <v>1872</v>
      </c>
      <c r="L108" s="146">
        <v>0.2</v>
      </c>
      <c r="M108" s="146">
        <v>0.1</v>
      </c>
      <c r="N108" s="146">
        <v>0.2</v>
      </c>
      <c r="O108" s="146">
        <v>1.3</v>
      </c>
      <c r="P108" s="256">
        <f t="shared" ref="P108:P113" si="18">(((G108*L108*2)+(H108*M108)+(I108*N108))*O108)*100</f>
        <v>91.000000000000014</v>
      </c>
      <c r="Q108" s="155">
        <v>13500</v>
      </c>
      <c r="R108" s="256">
        <f t="shared" si="13"/>
        <v>6.7407407407407414</v>
      </c>
      <c r="S108" s="58"/>
    </row>
    <row r="109" spans="1:23" ht="33" customHeight="1" x14ac:dyDescent="0.25">
      <c r="A109" s="226">
        <v>106</v>
      </c>
      <c r="B109" s="132" t="s">
        <v>1885</v>
      </c>
      <c r="C109" s="132" t="s">
        <v>126</v>
      </c>
      <c r="D109" s="132" t="s">
        <v>1348</v>
      </c>
      <c r="E109" s="236" t="s">
        <v>1874</v>
      </c>
      <c r="F109" s="158">
        <v>2024</v>
      </c>
      <c r="G109" s="132">
        <v>0</v>
      </c>
      <c r="H109" s="132">
        <v>1</v>
      </c>
      <c r="I109" s="132">
        <v>1</v>
      </c>
      <c r="J109" s="269">
        <f>(G109*2)+H109+I109</f>
        <v>2</v>
      </c>
      <c r="K109" s="158" t="s">
        <v>1872</v>
      </c>
      <c r="L109" s="147">
        <v>0.1</v>
      </c>
      <c r="M109" s="147">
        <v>0</v>
      </c>
      <c r="N109" s="147">
        <v>0.1</v>
      </c>
      <c r="O109" s="147">
        <v>1</v>
      </c>
      <c r="P109" s="246">
        <f t="shared" si="18"/>
        <v>10</v>
      </c>
      <c r="Q109" s="148">
        <v>20000</v>
      </c>
      <c r="R109" s="246">
        <f t="shared" si="13"/>
        <v>0.5</v>
      </c>
      <c r="S109" s="24"/>
    </row>
    <row r="110" spans="1:23" ht="33" customHeight="1" x14ac:dyDescent="0.25">
      <c r="A110" s="226">
        <v>107</v>
      </c>
      <c r="B110" s="225" t="s">
        <v>1886</v>
      </c>
      <c r="C110" s="225" t="s">
        <v>126</v>
      </c>
      <c r="D110" s="225" t="s">
        <v>1887</v>
      </c>
      <c r="E110" s="271" t="s">
        <v>1523</v>
      </c>
      <c r="F110" s="132">
        <v>2024</v>
      </c>
      <c r="G110" s="132">
        <v>8</v>
      </c>
      <c r="H110" s="132">
        <v>6</v>
      </c>
      <c r="I110" s="132">
        <v>6</v>
      </c>
      <c r="J110" s="269">
        <f>G110*2+H110+I110</f>
        <v>28</v>
      </c>
      <c r="K110" s="225" t="s">
        <v>1888</v>
      </c>
      <c r="L110" s="147"/>
      <c r="M110" s="147"/>
      <c r="N110" s="147"/>
      <c r="O110" s="147">
        <v>1</v>
      </c>
      <c r="P110" s="246">
        <f t="shared" si="18"/>
        <v>0</v>
      </c>
      <c r="Q110" s="148">
        <v>0.1</v>
      </c>
      <c r="R110" s="246">
        <f t="shared" si="13"/>
        <v>0</v>
      </c>
    </row>
    <row r="111" spans="1:23" s="157" customFormat="1" ht="33" customHeight="1" x14ac:dyDescent="0.25">
      <c r="A111" s="226">
        <v>108</v>
      </c>
      <c r="B111" s="261" t="s">
        <v>1889</v>
      </c>
      <c r="C111" s="261" t="s">
        <v>126</v>
      </c>
      <c r="D111" s="261">
        <v>2</v>
      </c>
      <c r="E111" s="262" t="s">
        <v>1890</v>
      </c>
      <c r="F111" s="226">
        <v>2025</v>
      </c>
      <c r="G111" s="226">
        <v>6</v>
      </c>
      <c r="H111" s="226">
        <v>6</v>
      </c>
      <c r="I111" s="226">
        <v>6</v>
      </c>
      <c r="J111" s="267">
        <f t="shared" ref="J111:J118" si="19">(G111*2)+H111+I111</f>
        <v>24</v>
      </c>
      <c r="K111" s="272" t="s">
        <v>1891</v>
      </c>
      <c r="L111" s="156">
        <v>0.8</v>
      </c>
      <c r="M111" s="156">
        <v>0.2</v>
      </c>
      <c r="N111" s="156">
        <v>0.1</v>
      </c>
      <c r="O111" s="156">
        <v>1.1499999999999999</v>
      </c>
      <c r="P111" s="260">
        <f t="shared" si="18"/>
        <v>1311</v>
      </c>
      <c r="Q111" s="148">
        <v>130000</v>
      </c>
      <c r="R111" s="260">
        <f t="shared" si="13"/>
        <v>10.084615384615384</v>
      </c>
      <c r="S111" s="273"/>
    </row>
    <row r="112" spans="1:23" s="157" customFormat="1" ht="33" customHeight="1" x14ac:dyDescent="0.25">
      <c r="A112" s="226">
        <v>109</v>
      </c>
      <c r="B112" s="261" t="s">
        <v>1892</v>
      </c>
      <c r="C112" s="261" t="s">
        <v>126</v>
      </c>
      <c r="D112" s="261">
        <v>2</v>
      </c>
      <c r="E112" s="262" t="s">
        <v>1893</v>
      </c>
      <c r="F112" s="226">
        <v>2025</v>
      </c>
      <c r="G112" s="261">
        <v>2</v>
      </c>
      <c r="H112" s="261">
        <v>3</v>
      </c>
      <c r="I112" s="261">
        <v>6</v>
      </c>
      <c r="J112" s="263">
        <f t="shared" si="19"/>
        <v>13</v>
      </c>
      <c r="K112" s="272" t="s">
        <v>1894</v>
      </c>
      <c r="L112" s="156">
        <v>0.5</v>
      </c>
      <c r="M112" s="156">
        <v>0.1</v>
      </c>
      <c r="N112" s="156">
        <v>0</v>
      </c>
      <c r="O112" s="156">
        <v>1.1499999999999999</v>
      </c>
      <c r="P112" s="260">
        <f t="shared" si="18"/>
        <v>264.49999999999994</v>
      </c>
      <c r="Q112" s="148">
        <v>30000</v>
      </c>
      <c r="R112" s="260">
        <f t="shared" si="13"/>
        <v>8.8166666666666647</v>
      </c>
      <c r="T112" s="273"/>
      <c r="U112" s="273"/>
      <c r="V112" s="273"/>
      <c r="W112" s="273"/>
    </row>
    <row r="113" spans="1:23" ht="33" customHeight="1" x14ac:dyDescent="0.25">
      <c r="A113" s="226">
        <v>110</v>
      </c>
      <c r="B113" s="261" t="s">
        <v>1895</v>
      </c>
      <c r="C113" s="261" t="s">
        <v>126</v>
      </c>
      <c r="D113" s="261">
        <v>2</v>
      </c>
      <c r="E113" s="262" t="s">
        <v>1893</v>
      </c>
      <c r="F113" s="226">
        <v>2025</v>
      </c>
      <c r="G113" s="261">
        <v>2</v>
      </c>
      <c r="H113" s="261">
        <v>3</v>
      </c>
      <c r="I113" s="261">
        <v>6</v>
      </c>
      <c r="J113" s="263">
        <f t="shared" si="19"/>
        <v>13</v>
      </c>
      <c r="K113" s="272" t="s">
        <v>1894</v>
      </c>
      <c r="L113" s="156">
        <v>0.5</v>
      </c>
      <c r="M113" s="156">
        <v>0.1</v>
      </c>
      <c r="N113" s="156">
        <v>0</v>
      </c>
      <c r="O113" s="156">
        <v>1.1499999999999999</v>
      </c>
      <c r="P113" s="260">
        <f t="shared" si="18"/>
        <v>264.49999999999994</v>
      </c>
      <c r="Q113" s="148">
        <v>30000</v>
      </c>
      <c r="R113" s="260">
        <f t="shared" si="13"/>
        <v>8.8166666666666647</v>
      </c>
      <c r="S113" s="24"/>
    </row>
    <row r="114" spans="1:23" s="157" customFormat="1" ht="33" customHeight="1" x14ac:dyDescent="0.25">
      <c r="A114" s="226">
        <v>111</v>
      </c>
      <c r="B114" s="261" t="s">
        <v>1896</v>
      </c>
      <c r="C114" s="261" t="s">
        <v>126</v>
      </c>
      <c r="D114" s="261">
        <v>3</v>
      </c>
      <c r="E114" s="262" t="s">
        <v>146</v>
      </c>
      <c r="F114" s="226">
        <v>2025</v>
      </c>
      <c r="G114" s="226">
        <v>8</v>
      </c>
      <c r="H114" s="226">
        <v>6</v>
      </c>
      <c r="I114" s="226">
        <v>0</v>
      </c>
      <c r="J114" s="267">
        <f t="shared" si="19"/>
        <v>22</v>
      </c>
      <c r="K114" s="272" t="s">
        <v>1897</v>
      </c>
      <c r="L114" s="274">
        <v>0.5</v>
      </c>
      <c r="M114" s="274">
        <v>0.8</v>
      </c>
      <c r="N114" s="274">
        <v>0.5</v>
      </c>
      <c r="O114" s="274">
        <v>1</v>
      </c>
      <c r="P114" s="260">
        <f>(((G114*2*L114)+(H114*M114)+(I114*N114))*O114)*100</f>
        <v>1280</v>
      </c>
      <c r="Q114" s="148">
        <v>40000</v>
      </c>
      <c r="R114" s="260">
        <f t="shared" si="13"/>
        <v>32</v>
      </c>
    </row>
    <row r="115" spans="1:23" ht="33" customHeight="1" x14ac:dyDescent="0.25">
      <c r="A115" s="226">
        <v>112</v>
      </c>
      <c r="B115" s="226" t="s">
        <v>1898</v>
      </c>
      <c r="C115" s="226" t="s">
        <v>126</v>
      </c>
      <c r="D115" s="226">
        <v>3</v>
      </c>
      <c r="E115" s="262" t="s">
        <v>1899</v>
      </c>
      <c r="F115" s="226">
        <v>2025</v>
      </c>
      <c r="G115" s="226">
        <v>0</v>
      </c>
      <c r="H115" s="226">
        <v>3</v>
      </c>
      <c r="I115" s="226">
        <v>6</v>
      </c>
      <c r="J115" s="267">
        <f t="shared" si="19"/>
        <v>9</v>
      </c>
      <c r="K115" s="272" t="s">
        <v>150</v>
      </c>
      <c r="L115" s="156">
        <v>0.47</v>
      </c>
      <c r="M115" s="156">
        <v>0.98</v>
      </c>
      <c r="N115" s="156">
        <v>0.98</v>
      </c>
      <c r="O115" s="156">
        <v>1.1499999999999999</v>
      </c>
      <c r="P115" s="260">
        <f>(((G115*L115*2)+(H115*M115)+(I115*N115))*O115)*100</f>
        <v>1014.2999999999998</v>
      </c>
      <c r="Q115" s="148">
        <v>30000</v>
      </c>
      <c r="R115" s="260">
        <f t="shared" si="13"/>
        <v>33.809999999999995</v>
      </c>
      <c r="S115" s="58"/>
    </row>
    <row r="116" spans="1:23" ht="33" customHeight="1" x14ac:dyDescent="0.25">
      <c r="A116" s="226">
        <v>113</v>
      </c>
      <c r="B116" s="261" t="s">
        <v>1900</v>
      </c>
      <c r="C116" s="261" t="s">
        <v>126</v>
      </c>
      <c r="D116" s="261">
        <v>5</v>
      </c>
      <c r="E116" s="262" t="s">
        <v>1901</v>
      </c>
      <c r="F116" s="226">
        <v>2025</v>
      </c>
      <c r="G116" s="226">
        <v>4</v>
      </c>
      <c r="H116" s="226">
        <v>6</v>
      </c>
      <c r="I116" s="226">
        <v>6</v>
      </c>
      <c r="J116" s="267">
        <f t="shared" si="19"/>
        <v>20</v>
      </c>
      <c r="K116" s="272" t="s">
        <v>1902</v>
      </c>
      <c r="L116" s="156">
        <v>0.5</v>
      </c>
      <c r="M116" s="156">
        <v>0.98</v>
      </c>
      <c r="N116" s="156">
        <v>0.98</v>
      </c>
      <c r="O116" s="156">
        <v>1</v>
      </c>
      <c r="P116" s="260">
        <f>((G116*L116*2)+(H116*M116)+(I116*N116))*O116*100</f>
        <v>1575.9999999999998</v>
      </c>
      <c r="Q116" s="148">
        <v>60000</v>
      </c>
      <c r="R116" s="260">
        <f t="shared" si="13"/>
        <v>26.266666666666662</v>
      </c>
      <c r="S116" s="58"/>
      <c r="T116" s="58"/>
      <c r="U116" s="58"/>
      <c r="V116" s="58"/>
      <c r="W116" s="58"/>
    </row>
    <row r="117" spans="1:23" ht="33" customHeight="1" x14ac:dyDescent="0.25">
      <c r="A117" s="226">
        <v>114</v>
      </c>
      <c r="B117" s="261" t="s">
        <v>1903</v>
      </c>
      <c r="C117" s="261" t="s">
        <v>169</v>
      </c>
      <c r="D117" s="261">
        <v>10</v>
      </c>
      <c r="E117" s="262" t="s">
        <v>1904</v>
      </c>
      <c r="F117" s="226">
        <v>2025</v>
      </c>
      <c r="G117" s="226">
        <v>4</v>
      </c>
      <c r="H117" s="226">
        <v>6</v>
      </c>
      <c r="I117" s="226">
        <v>6</v>
      </c>
      <c r="J117" s="267">
        <f t="shared" si="19"/>
        <v>20</v>
      </c>
      <c r="K117" s="272" t="s">
        <v>1905</v>
      </c>
      <c r="L117" s="274">
        <v>0.5</v>
      </c>
      <c r="M117" s="274">
        <v>0</v>
      </c>
      <c r="N117" s="274">
        <v>0</v>
      </c>
      <c r="O117" s="274">
        <v>1.1499999999999999</v>
      </c>
      <c r="P117" s="260">
        <f t="shared" ref="P117:P125" si="20">(((G117*L117*2)+(H117*M117)+(I117*N117))*O117)*100</f>
        <v>459.99999999999994</v>
      </c>
      <c r="Q117" s="148">
        <v>15300</v>
      </c>
      <c r="R117" s="260">
        <f t="shared" si="13"/>
        <v>30.065359477124179</v>
      </c>
    </row>
    <row r="118" spans="1:23" ht="33" customHeight="1" x14ac:dyDescent="0.25">
      <c r="A118" s="226">
        <v>115</v>
      </c>
      <c r="B118" s="261" t="s">
        <v>1906</v>
      </c>
      <c r="C118" s="226" t="s">
        <v>169</v>
      </c>
      <c r="D118" s="226">
        <v>11</v>
      </c>
      <c r="E118" s="262" t="s">
        <v>146</v>
      </c>
      <c r="F118" s="226">
        <v>2025</v>
      </c>
      <c r="G118" s="226">
        <v>0</v>
      </c>
      <c r="H118" s="226">
        <v>6</v>
      </c>
      <c r="I118" s="226">
        <v>6</v>
      </c>
      <c r="J118" s="267">
        <f t="shared" si="19"/>
        <v>12</v>
      </c>
      <c r="K118" s="272" t="s">
        <v>1907</v>
      </c>
      <c r="L118" s="274">
        <v>0.56000000000000005</v>
      </c>
      <c r="M118" s="274">
        <v>0.15</v>
      </c>
      <c r="N118" s="274">
        <v>0</v>
      </c>
      <c r="O118" s="274">
        <v>1</v>
      </c>
      <c r="P118" s="260">
        <f t="shared" si="20"/>
        <v>89.999999999999986</v>
      </c>
      <c r="Q118" s="148">
        <v>8000</v>
      </c>
      <c r="R118" s="260">
        <f t="shared" si="13"/>
        <v>11.249999999999998</v>
      </c>
    </row>
    <row r="119" spans="1:23" ht="33" customHeight="1" x14ac:dyDescent="0.25">
      <c r="A119" s="226">
        <v>116</v>
      </c>
      <c r="B119" s="261" t="s">
        <v>1908</v>
      </c>
      <c r="C119" s="261" t="s">
        <v>126</v>
      </c>
      <c r="D119" s="261">
        <v>2</v>
      </c>
      <c r="E119" s="275" t="s">
        <v>1909</v>
      </c>
      <c r="F119" s="132">
        <v>2025</v>
      </c>
      <c r="G119" s="226">
        <v>6</v>
      </c>
      <c r="H119" s="226">
        <v>6</v>
      </c>
      <c r="I119" s="226">
        <v>1</v>
      </c>
      <c r="J119" s="267">
        <f>G119*2+H119+I119</f>
        <v>19</v>
      </c>
      <c r="K119" s="225" t="s">
        <v>1545</v>
      </c>
      <c r="L119" s="156">
        <v>0.9</v>
      </c>
      <c r="M119" s="156">
        <v>0.9</v>
      </c>
      <c r="N119" s="156">
        <v>0.1</v>
      </c>
      <c r="O119" s="156">
        <v>1.3</v>
      </c>
      <c r="P119" s="256">
        <f t="shared" si="20"/>
        <v>2119.0000000000005</v>
      </c>
      <c r="Q119" s="148">
        <v>30000</v>
      </c>
      <c r="R119" s="246">
        <f t="shared" si="13"/>
        <v>70.633333333333354</v>
      </c>
    </row>
    <row r="120" spans="1:23" ht="33" customHeight="1" x14ac:dyDescent="0.25">
      <c r="A120" s="226">
        <v>117</v>
      </c>
      <c r="B120" s="261" t="s">
        <v>1910</v>
      </c>
      <c r="C120" s="261" t="s">
        <v>126</v>
      </c>
      <c r="D120" s="261">
        <v>11</v>
      </c>
      <c r="E120" s="262" t="s">
        <v>1911</v>
      </c>
      <c r="F120" s="226">
        <v>2025</v>
      </c>
      <c r="G120" s="226">
        <v>0</v>
      </c>
      <c r="H120" s="226">
        <v>6</v>
      </c>
      <c r="I120" s="226">
        <v>6</v>
      </c>
      <c r="J120" s="267">
        <f>G120*2+H120+I120</f>
        <v>12</v>
      </c>
      <c r="K120" s="272" t="s">
        <v>1912</v>
      </c>
      <c r="L120" s="156">
        <v>0.9</v>
      </c>
      <c r="M120" s="156">
        <v>0.5</v>
      </c>
      <c r="N120" s="156">
        <v>0.5</v>
      </c>
      <c r="O120" s="156">
        <v>1</v>
      </c>
      <c r="P120" s="260">
        <f t="shared" si="20"/>
        <v>600</v>
      </c>
      <c r="Q120" s="148">
        <v>70000</v>
      </c>
      <c r="R120" s="260">
        <f t="shared" si="13"/>
        <v>8.5714285714285712</v>
      </c>
    </row>
    <row r="121" spans="1:23" ht="33" customHeight="1" x14ac:dyDescent="0.25">
      <c r="A121" s="226">
        <v>118</v>
      </c>
      <c r="B121" s="158" t="s">
        <v>1913</v>
      </c>
      <c r="C121" s="158" t="s">
        <v>126</v>
      </c>
      <c r="D121" s="158">
        <v>12</v>
      </c>
      <c r="E121" s="238" t="s">
        <v>1914</v>
      </c>
      <c r="F121" s="158">
        <v>2025</v>
      </c>
      <c r="G121" s="253">
        <v>2</v>
      </c>
      <c r="H121" s="253">
        <v>6</v>
      </c>
      <c r="I121" s="253">
        <v>0</v>
      </c>
      <c r="J121" s="254">
        <f>(G121*2)+H121+I121</f>
        <v>10</v>
      </c>
      <c r="K121" s="253" t="s">
        <v>150</v>
      </c>
      <c r="L121" s="146">
        <v>0.47</v>
      </c>
      <c r="M121" s="146">
        <v>0.75</v>
      </c>
      <c r="N121" s="146">
        <v>0</v>
      </c>
      <c r="O121" s="146">
        <v>1.1499999999999999</v>
      </c>
      <c r="P121" s="256">
        <f t="shared" si="20"/>
        <v>733.69999999999993</v>
      </c>
      <c r="Q121" s="155">
        <v>25000</v>
      </c>
      <c r="R121" s="256">
        <f t="shared" si="13"/>
        <v>29.347999999999995</v>
      </c>
    </row>
    <row r="122" spans="1:23" ht="33" customHeight="1" x14ac:dyDescent="0.25">
      <c r="A122" s="226">
        <v>119</v>
      </c>
      <c r="B122" s="132" t="s">
        <v>1915</v>
      </c>
      <c r="C122" s="132" t="s">
        <v>126</v>
      </c>
      <c r="D122" s="132">
        <v>8</v>
      </c>
      <c r="E122" s="271" t="s">
        <v>1916</v>
      </c>
      <c r="F122" s="132">
        <v>2025</v>
      </c>
      <c r="G122" s="132">
        <v>4</v>
      </c>
      <c r="H122" s="132">
        <v>0</v>
      </c>
      <c r="I122" s="132">
        <v>0</v>
      </c>
      <c r="J122" s="269">
        <f>(G122*2)+H122+I122</f>
        <v>8</v>
      </c>
      <c r="K122" s="225" t="s">
        <v>1917</v>
      </c>
      <c r="L122" s="147">
        <v>0.8</v>
      </c>
      <c r="M122" s="147">
        <v>0</v>
      </c>
      <c r="N122" s="147">
        <v>0</v>
      </c>
      <c r="O122" s="147">
        <v>1</v>
      </c>
      <c r="P122" s="246">
        <f t="shared" si="20"/>
        <v>640</v>
      </c>
      <c r="Q122" s="148">
        <v>3000</v>
      </c>
      <c r="R122" s="246">
        <f t="shared" si="13"/>
        <v>213.33333333333334</v>
      </c>
    </row>
    <row r="123" spans="1:23" ht="33" customHeight="1" x14ac:dyDescent="0.25">
      <c r="A123" s="226">
        <v>120</v>
      </c>
      <c r="B123" s="132" t="s">
        <v>1918</v>
      </c>
      <c r="C123" s="132" t="s">
        <v>169</v>
      </c>
      <c r="D123" s="132">
        <v>13</v>
      </c>
      <c r="E123" s="271" t="s">
        <v>1919</v>
      </c>
      <c r="F123" s="132">
        <v>2025</v>
      </c>
      <c r="G123" s="132">
        <v>1</v>
      </c>
      <c r="H123" s="132">
        <v>6</v>
      </c>
      <c r="I123" s="132">
        <v>1</v>
      </c>
      <c r="J123" s="269">
        <f>(G123*2)+H123+I123</f>
        <v>9</v>
      </c>
      <c r="K123" s="225" t="s">
        <v>150</v>
      </c>
      <c r="L123" s="147">
        <v>0.47</v>
      </c>
      <c r="M123" s="147">
        <v>0.98</v>
      </c>
      <c r="N123" s="147">
        <v>0.98</v>
      </c>
      <c r="O123" s="147">
        <v>1</v>
      </c>
      <c r="P123" s="256">
        <f t="shared" si="20"/>
        <v>780.00000000000011</v>
      </c>
      <c r="Q123" s="148">
        <v>15000</v>
      </c>
      <c r="R123" s="246">
        <f t="shared" si="13"/>
        <v>52.000000000000007</v>
      </c>
    </row>
    <row r="124" spans="1:23" ht="33" customHeight="1" x14ac:dyDescent="0.25">
      <c r="A124" s="226">
        <v>121</v>
      </c>
      <c r="B124" s="261" t="s">
        <v>1920</v>
      </c>
      <c r="C124" s="261" t="s">
        <v>126</v>
      </c>
      <c r="D124" s="261">
        <v>13</v>
      </c>
      <c r="E124" s="262" t="s">
        <v>1921</v>
      </c>
      <c r="F124" s="226">
        <v>2025</v>
      </c>
      <c r="G124" s="226">
        <v>2</v>
      </c>
      <c r="H124" s="226">
        <v>1</v>
      </c>
      <c r="I124" s="226">
        <v>3</v>
      </c>
      <c r="J124" s="267">
        <f>G124*2+H124+I124</f>
        <v>8</v>
      </c>
      <c r="K124" s="272" t="s">
        <v>1922</v>
      </c>
      <c r="L124" s="156">
        <v>0.5</v>
      </c>
      <c r="M124" s="156">
        <v>0.1</v>
      </c>
      <c r="N124" s="156">
        <v>0</v>
      </c>
      <c r="O124" s="156">
        <v>1.1499999999999999</v>
      </c>
      <c r="P124" s="260">
        <f t="shared" si="20"/>
        <v>241.5</v>
      </c>
      <c r="Q124" s="148">
        <v>60000</v>
      </c>
      <c r="R124" s="260">
        <f t="shared" si="13"/>
        <v>4.0250000000000004</v>
      </c>
    </row>
    <row r="125" spans="1:23" ht="33" customHeight="1" x14ac:dyDescent="0.25">
      <c r="A125" s="226">
        <v>122</v>
      </c>
      <c r="B125" s="253" t="s">
        <v>1923</v>
      </c>
      <c r="C125" s="253" t="s">
        <v>126</v>
      </c>
      <c r="D125" s="253">
        <v>13</v>
      </c>
      <c r="E125" s="238" t="s">
        <v>1924</v>
      </c>
      <c r="F125" s="158">
        <v>2025</v>
      </c>
      <c r="G125" s="253">
        <v>1</v>
      </c>
      <c r="H125" s="253">
        <v>6</v>
      </c>
      <c r="I125" s="253">
        <v>6</v>
      </c>
      <c r="J125" s="254">
        <f>(G125*2)+H125+I125</f>
        <v>14</v>
      </c>
      <c r="K125" s="253" t="s">
        <v>150</v>
      </c>
      <c r="L125" s="146">
        <v>0.47</v>
      </c>
      <c r="M125" s="146">
        <v>0.98</v>
      </c>
      <c r="N125" s="146">
        <v>0.98</v>
      </c>
      <c r="O125" s="146">
        <v>1</v>
      </c>
      <c r="P125" s="256">
        <f t="shared" si="20"/>
        <v>1270</v>
      </c>
      <c r="Q125" s="148">
        <v>20000</v>
      </c>
      <c r="R125" s="256">
        <f t="shared" si="13"/>
        <v>63.5</v>
      </c>
    </row>
    <row r="126" spans="1:23" ht="33" customHeight="1" x14ac:dyDescent="0.25">
      <c r="A126" s="226">
        <v>123</v>
      </c>
      <c r="B126" s="158" t="s">
        <v>1925</v>
      </c>
      <c r="C126" s="158" t="s">
        <v>126</v>
      </c>
      <c r="D126" s="158">
        <v>11</v>
      </c>
      <c r="E126" s="258" t="s">
        <v>1926</v>
      </c>
      <c r="F126" s="158">
        <v>2025</v>
      </c>
      <c r="G126" s="253">
        <v>0</v>
      </c>
      <c r="H126" s="253"/>
      <c r="I126" s="253"/>
      <c r="J126" s="254"/>
      <c r="K126" s="158" t="s">
        <v>150</v>
      </c>
      <c r="L126" s="257"/>
      <c r="M126" s="257"/>
      <c r="N126" s="257"/>
      <c r="O126" s="156">
        <v>1</v>
      </c>
      <c r="P126" s="256"/>
      <c r="Q126" s="155"/>
      <c r="R126" s="256"/>
    </row>
    <row r="127" spans="1:23" ht="33" customHeight="1" x14ac:dyDescent="0.25">
      <c r="A127" s="226">
        <v>124</v>
      </c>
      <c r="B127" s="158" t="s">
        <v>1927</v>
      </c>
      <c r="C127" s="158" t="s">
        <v>126</v>
      </c>
      <c r="D127" s="158">
        <v>13</v>
      </c>
      <c r="E127" s="258" t="s">
        <v>150</v>
      </c>
      <c r="F127" s="158">
        <v>2025</v>
      </c>
      <c r="G127" s="253">
        <v>0</v>
      </c>
      <c r="H127" s="253"/>
      <c r="I127" s="253"/>
      <c r="J127" s="254"/>
      <c r="K127" s="158" t="s">
        <v>150</v>
      </c>
      <c r="L127" s="257"/>
      <c r="M127" s="257"/>
      <c r="N127" s="257"/>
      <c r="O127" s="156">
        <v>1</v>
      </c>
      <c r="P127" s="256"/>
      <c r="Q127" s="155"/>
      <c r="R127" s="256"/>
    </row>
    <row r="128" spans="1:23" ht="33" customHeight="1" x14ac:dyDescent="0.25">
      <c r="A128" s="226">
        <v>125</v>
      </c>
      <c r="B128" s="226" t="s">
        <v>1928</v>
      </c>
      <c r="C128" s="226" t="s">
        <v>126</v>
      </c>
      <c r="D128" s="226">
        <v>14</v>
      </c>
      <c r="E128" s="262" t="s">
        <v>1929</v>
      </c>
      <c r="F128" s="226">
        <v>2025</v>
      </c>
      <c r="G128" s="226">
        <v>2</v>
      </c>
      <c r="H128" s="226">
        <v>6</v>
      </c>
      <c r="I128" s="226">
        <v>0</v>
      </c>
      <c r="J128" s="267">
        <f>(G128*2)+H128+I128</f>
        <v>10</v>
      </c>
      <c r="K128" s="272" t="s">
        <v>1930</v>
      </c>
      <c r="L128" s="156">
        <v>0.9</v>
      </c>
      <c r="M128" s="156">
        <v>1</v>
      </c>
      <c r="N128" s="156">
        <v>1</v>
      </c>
      <c r="O128" s="156">
        <v>1.3</v>
      </c>
      <c r="P128" s="260">
        <f t="shared" ref="P128:P142" si="21">(((G128*L128*2)+(H128*M128)+(I128*N128))*O128)*100</f>
        <v>1248</v>
      </c>
      <c r="Q128" s="148">
        <v>60000</v>
      </c>
      <c r="R128" s="260">
        <f t="shared" ref="R128:R135" si="22">(P128/Q128)*1000</f>
        <v>20.8</v>
      </c>
    </row>
    <row r="129" spans="1:19" ht="33" customHeight="1" x14ac:dyDescent="0.25">
      <c r="A129" s="226">
        <v>126</v>
      </c>
      <c r="B129" s="225" t="s">
        <v>1931</v>
      </c>
      <c r="C129" s="132" t="s">
        <v>126</v>
      </c>
      <c r="D129" s="225">
        <v>4</v>
      </c>
      <c r="E129" s="271" t="s">
        <v>803</v>
      </c>
      <c r="F129" s="132">
        <v>2025</v>
      </c>
      <c r="G129" s="132">
        <v>0</v>
      </c>
      <c r="H129" s="132">
        <v>0</v>
      </c>
      <c r="I129" s="132">
        <v>6</v>
      </c>
      <c r="J129" s="269">
        <f>G129*2+H129+I129</f>
        <v>6</v>
      </c>
      <c r="K129" s="225" t="s">
        <v>1932</v>
      </c>
      <c r="L129" s="147">
        <v>0</v>
      </c>
      <c r="M129" s="147">
        <v>0</v>
      </c>
      <c r="N129" s="147">
        <v>0.6</v>
      </c>
      <c r="O129" s="147">
        <v>1</v>
      </c>
      <c r="P129" s="246">
        <f t="shared" si="21"/>
        <v>359.99999999999994</v>
      </c>
      <c r="Q129" s="148">
        <v>5000</v>
      </c>
      <c r="R129" s="246">
        <f t="shared" si="22"/>
        <v>72</v>
      </c>
    </row>
    <row r="130" spans="1:19" ht="33" customHeight="1" x14ac:dyDescent="0.25">
      <c r="A130" s="226">
        <v>127</v>
      </c>
      <c r="B130" s="80" t="s">
        <v>1933</v>
      </c>
      <c r="C130" s="80" t="s">
        <v>169</v>
      </c>
      <c r="D130" s="80">
        <v>10</v>
      </c>
      <c r="E130" s="276" t="s">
        <v>1934</v>
      </c>
      <c r="F130" s="132">
        <v>2025</v>
      </c>
      <c r="G130" s="80">
        <v>2</v>
      </c>
      <c r="H130" s="80">
        <v>6</v>
      </c>
      <c r="I130" s="80">
        <v>6</v>
      </c>
      <c r="J130" s="93">
        <f>G130*2+H130+I130</f>
        <v>16</v>
      </c>
      <c r="K130" s="98" t="s">
        <v>150</v>
      </c>
      <c r="L130" s="99">
        <v>0.25</v>
      </c>
      <c r="M130" s="99">
        <v>0.5</v>
      </c>
      <c r="N130" s="99">
        <v>0.2</v>
      </c>
      <c r="O130" s="99">
        <v>1.1499999999999999</v>
      </c>
      <c r="P130" s="248">
        <f t="shared" si="21"/>
        <v>598</v>
      </c>
      <c r="Q130" s="100">
        <v>15000</v>
      </c>
      <c r="R130" s="101">
        <f t="shared" si="22"/>
        <v>39.866666666666667</v>
      </c>
    </row>
    <row r="131" spans="1:19" ht="33" customHeight="1" x14ac:dyDescent="0.25">
      <c r="A131" s="226">
        <v>128</v>
      </c>
      <c r="B131" s="98" t="s">
        <v>1935</v>
      </c>
      <c r="C131" s="80" t="s">
        <v>126</v>
      </c>
      <c r="D131" s="98" t="s">
        <v>593</v>
      </c>
      <c r="E131" s="276" t="s">
        <v>146</v>
      </c>
      <c r="F131" s="132">
        <v>2025</v>
      </c>
      <c r="G131" s="80">
        <v>2</v>
      </c>
      <c r="H131" s="80">
        <v>6</v>
      </c>
      <c r="I131" s="80">
        <v>0</v>
      </c>
      <c r="J131" s="93">
        <f>(G131*2)+H131+I131</f>
        <v>10</v>
      </c>
      <c r="K131" s="98" t="s">
        <v>150</v>
      </c>
      <c r="L131" s="99">
        <v>0.25</v>
      </c>
      <c r="M131" s="99">
        <v>0.5</v>
      </c>
      <c r="N131" s="99">
        <v>0.2</v>
      </c>
      <c r="O131" s="99">
        <v>1.3</v>
      </c>
      <c r="P131" s="248">
        <f t="shared" si="21"/>
        <v>520</v>
      </c>
      <c r="Q131" s="100">
        <v>15000</v>
      </c>
      <c r="R131" s="101">
        <f t="shared" si="22"/>
        <v>34.666666666666664</v>
      </c>
    </row>
    <row r="132" spans="1:19" ht="33" customHeight="1" x14ac:dyDescent="0.25">
      <c r="A132" s="226">
        <v>129</v>
      </c>
      <c r="B132" s="98" t="s">
        <v>1936</v>
      </c>
      <c r="C132" s="98" t="s">
        <v>169</v>
      </c>
      <c r="D132" s="98">
        <v>7</v>
      </c>
      <c r="E132" s="276" t="s">
        <v>1937</v>
      </c>
      <c r="F132" s="132">
        <v>2025</v>
      </c>
      <c r="G132" s="80">
        <v>0</v>
      </c>
      <c r="H132" s="80">
        <v>6</v>
      </c>
      <c r="I132" s="80">
        <v>0</v>
      </c>
      <c r="J132" s="93">
        <f>(G132*2)+H132+I132</f>
        <v>6</v>
      </c>
      <c r="K132" s="98" t="s">
        <v>336</v>
      </c>
      <c r="L132" s="99">
        <v>0.25</v>
      </c>
      <c r="M132" s="99">
        <v>0.5</v>
      </c>
      <c r="N132" s="99">
        <v>0.2</v>
      </c>
      <c r="O132" s="99">
        <v>1</v>
      </c>
      <c r="P132" s="239">
        <f t="shared" si="21"/>
        <v>300</v>
      </c>
      <c r="Q132" s="100">
        <v>12000</v>
      </c>
      <c r="R132" s="101">
        <f t="shared" si="22"/>
        <v>25</v>
      </c>
    </row>
    <row r="133" spans="1:19" ht="33" customHeight="1" x14ac:dyDescent="0.25">
      <c r="A133" s="226">
        <v>130</v>
      </c>
      <c r="B133" s="132" t="s">
        <v>1938</v>
      </c>
      <c r="C133" s="132" t="s">
        <v>126</v>
      </c>
      <c r="D133" s="132">
        <v>8</v>
      </c>
      <c r="E133" s="271" t="s">
        <v>1939</v>
      </c>
      <c r="F133" s="253">
        <v>2025</v>
      </c>
      <c r="G133" s="132">
        <v>8</v>
      </c>
      <c r="H133" s="132">
        <v>6</v>
      </c>
      <c r="I133" s="132">
        <v>6</v>
      </c>
      <c r="J133" s="269">
        <f>(G133*2)+H133+I133</f>
        <v>28</v>
      </c>
      <c r="K133" s="132" t="s">
        <v>54</v>
      </c>
      <c r="L133" s="147">
        <v>0.3</v>
      </c>
      <c r="M133" s="147">
        <v>0</v>
      </c>
      <c r="N133" s="147">
        <v>0.5</v>
      </c>
      <c r="O133" s="147">
        <v>1.1499999999999999</v>
      </c>
      <c r="P133" s="246">
        <f t="shared" si="21"/>
        <v>896.99999999999989</v>
      </c>
      <c r="Q133" s="148">
        <v>40000</v>
      </c>
      <c r="R133" s="246">
        <f t="shared" si="22"/>
        <v>22.424999999999997</v>
      </c>
    </row>
    <row r="134" spans="1:19" s="24" customFormat="1" ht="33" customHeight="1" x14ac:dyDescent="0.25">
      <c r="A134" s="226">
        <v>131</v>
      </c>
      <c r="B134" s="261" t="s">
        <v>1940</v>
      </c>
      <c r="C134" s="261" t="s">
        <v>169</v>
      </c>
      <c r="D134" s="261">
        <v>18</v>
      </c>
      <c r="E134" s="262" t="s">
        <v>466</v>
      </c>
      <c r="F134" s="226">
        <v>2025</v>
      </c>
      <c r="G134" s="226">
        <v>2</v>
      </c>
      <c r="H134" s="226">
        <v>9</v>
      </c>
      <c r="I134" s="226">
        <v>1</v>
      </c>
      <c r="J134" s="267">
        <f>(G134*2)+H134+I134</f>
        <v>14</v>
      </c>
      <c r="K134" s="272" t="s">
        <v>1941</v>
      </c>
      <c r="L134" s="156">
        <v>0.9</v>
      </c>
      <c r="M134" s="156">
        <v>1</v>
      </c>
      <c r="N134" s="156">
        <v>0.1</v>
      </c>
      <c r="O134" s="156">
        <v>1.3</v>
      </c>
      <c r="P134" s="260">
        <f t="shared" si="21"/>
        <v>1650.9999999999998</v>
      </c>
      <c r="Q134" s="148">
        <f>420*200</f>
        <v>84000</v>
      </c>
      <c r="R134" s="260">
        <f t="shared" si="22"/>
        <v>19.654761904761902</v>
      </c>
    </row>
    <row r="135" spans="1:19" ht="33" customHeight="1" x14ac:dyDescent="0.25">
      <c r="A135" s="226">
        <v>132</v>
      </c>
      <c r="B135" s="98" t="s">
        <v>1942</v>
      </c>
      <c r="C135" s="98" t="s">
        <v>126</v>
      </c>
      <c r="D135" s="98">
        <v>17</v>
      </c>
      <c r="E135" s="276" t="s">
        <v>1605</v>
      </c>
      <c r="F135" s="132">
        <v>2025</v>
      </c>
      <c r="G135" s="80">
        <v>2</v>
      </c>
      <c r="H135" s="80">
        <v>6</v>
      </c>
      <c r="I135" s="80">
        <v>6</v>
      </c>
      <c r="J135" s="93">
        <f>G135*2+H135+I135</f>
        <v>16</v>
      </c>
      <c r="K135" s="80" t="s">
        <v>1607</v>
      </c>
      <c r="L135" s="159">
        <v>0.1</v>
      </c>
      <c r="M135" s="99">
        <v>0</v>
      </c>
      <c r="N135" s="99">
        <v>0</v>
      </c>
      <c r="O135" s="99">
        <v>1</v>
      </c>
      <c r="P135" s="103">
        <f t="shared" si="21"/>
        <v>40</v>
      </c>
      <c r="Q135" s="100">
        <v>2000</v>
      </c>
      <c r="R135" s="101">
        <f t="shared" si="22"/>
        <v>20</v>
      </c>
    </row>
    <row r="136" spans="1:19" ht="33" customHeight="1" x14ac:dyDescent="0.25">
      <c r="A136" s="226">
        <v>133</v>
      </c>
      <c r="B136" s="158" t="s">
        <v>1943</v>
      </c>
      <c r="C136" s="158" t="s">
        <v>126</v>
      </c>
      <c r="D136" s="158" t="s">
        <v>1358</v>
      </c>
      <c r="E136" s="238" t="s">
        <v>1944</v>
      </c>
      <c r="F136" s="158">
        <v>2025</v>
      </c>
      <c r="G136" s="253">
        <v>10</v>
      </c>
      <c r="H136" s="253">
        <v>6</v>
      </c>
      <c r="I136" s="253">
        <v>6</v>
      </c>
      <c r="J136" s="254">
        <f>(G136*2)+H136+I136</f>
        <v>32</v>
      </c>
      <c r="K136" s="158" t="s">
        <v>1945</v>
      </c>
      <c r="L136" s="257">
        <v>0.47</v>
      </c>
      <c r="M136" s="257">
        <v>0.75</v>
      </c>
      <c r="N136" s="257">
        <v>0.25</v>
      </c>
      <c r="O136" s="257">
        <v>1.3</v>
      </c>
      <c r="P136" s="256">
        <f t="shared" si="21"/>
        <v>2002</v>
      </c>
      <c r="Q136" s="155">
        <v>51000</v>
      </c>
      <c r="R136" s="256">
        <v>39.254901959999998</v>
      </c>
    </row>
    <row r="137" spans="1:19" ht="33" customHeight="1" x14ac:dyDescent="0.25">
      <c r="A137" s="226">
        <v>134</v>
      </c>
      <c r="B137" s="226" t="s">
        <v>1946</v>
      </c>
      <c r="C137" s="277" t="s">
        <v>126</v>
      </c>
      <c r="D137" s="277" t="s">
        <v>1947</v>
      </c>
      <c r="E137" s="262" t="s">
        <v>1948</v>
      </c>
      <c r="F137" s="226">
        <v>2025</v>
      </c>
      <c r="G137" s="226">
        <v>10</v>
      </c>
      <c r="H137" s="226">
        <v>0</v>
      </c>
      <c r="I137" s="226">
        <v>0</v>
      </c>
      <c r="J137" s="267">
        <f>(G137*2)+H137+I137</f>
        <v>20</v>
      </c>
      <c r="K137" s="272" t="s">
        <v>1949</v>
      </c>
      <c r="L137" s="274">
        <v>0.8</v>
      </c>
      <c r="M137" s="274">
        <v>0</v>
      </c>
      <c r="N137" s="274">
        <v>0</v>
      </c>
      <c r="O137" s="274">
        <v>1</v>
      </c>
      <c r="P137" s="260">
        <f t="shared" si="21"/>
        <v>1600</v>
      </c>
      <c r="Q137" s="148">
        <v>40000</v>
      </c>
      <c r="R137" s="267">
        <f t="shared" ref="R137:R158" si="23">(P137/Q137)*1000</f>
        <v>40</v>
      </c>
    </row>
    <row r="138" spans="1:19" ht="33" customHeight="1" x14ac:dyDescent="0.25">
      <c r="A138" s="226">
        <v>135</v>
      </c>
      <c r="B138" s="158" t="s">
        <v>1950</v>
      </c>
      <c r="C138" s="158" t="s">
        <v>126</v>
      </c>
      <c r="D138" s="158" t="s">
        <v>641</v>
      </c>
      <c r="E138" s="238" t="s">
        <v>1951</v>
      </c>
      <c r="F138" s="259">
        <v>2025</v>
      </c>
      <c r="G138" s="253">
        <v>1</v>
      </c>
      <c r="H138" s="253">
        <v>6</v>
      </c>
      <c r="I138" s="253">
        <v>6</v>
      </c>
      <c r="J138" s="254">
        <f>G138*2+H138+I138</f>
        <v>14</v>
      </c>
      <c r="K138" s="158" t="s">
        <v>150</v>
      </c>
      <c r="L138" s="146">
        <v>0.47</v>
      </c>
      <c r="M138" s="146">
        <v>0.98</v>
      </c>
      <c r="N138" s="146">
        <v>0.98</v>
      </c>
      <c r="O138" s="146">
        <v>1</v>
      </c>
      <c r="P138" s="256">
        <f t="shared" si="21"/>
        <v>1270</v>
      </c>
      <c r="Q138" s="155">
        <v>20000</v>
      </c>
      <c r="R138" s="300">
        <f t="shared" si="23"/>
        <v>63.5</v>
      </c>
    </row>
    <row r="139" spans="1:19" s="58" customFormat="1" ht="33" customHeight="1" x14ac:dyDescent="0.25">
      <c r="A139" s="226">
        <v>136</v>
      </c>
      <c r="B139" s="278" t="s">
        <v>1952</v>
      </c>
      <c r="C139" s="285" t="s">
        <v>126</v>
      </c>
      <c r="D139" s="285" t="s">
        <v>1264</v>
      </c>
      <c r="E139" s="280" t="s">
        <v>1953</v>
      </c>
      <c r="F139" s="221">
        <v>2025</v>
      </c>
      <c r="G139" s="221">
        <v>8</v>
      </c>
      <c r="H139" s="221">
        <v>6</v>
      </c>
      <c r="I139" s="221">
        <v>6</v>
      </c>
      <c r="J139" s="282">
        <f>(G139*2)+H139+I139</f>
        <v>28</v>
      </c>
      <c r="K139" s="283" t="s">
        <v>1954</v>
      </c>
      <c r="L139" s="167">
        <v>0.4</v>
      </c>
      <c r="M139" s="167">
        <v>0.1</v>
      </c>
      <c r="N139" s="167">
        <v>0</v>
      </c>
      <c r="O139" s="167">
        <v>1.3</v>
      </c>
      <c r="P139" s="284">
        <f t="shared" si="21"/>
        <v>910</v>
      </c>
      <c r="Q139" s="86">
        <v>8000</v>
      </c>
      <c r="R139" s="284">
        <f t="shared" si="23"/>
        <v>113.75</v>
      </c>
    </row>
    <row r="140" spans="1:19" s="24" customFormat="1" ht="33" customHeight="1" x14ac:dyDescent="0.25">
      <c r="A140" s="226">
        <v>137</v>
      </c>
      <c r="B140" s="278" t="s">
        <v>1955</v>
      </c>
      <c r="C140" s="279" t="s">
        <v>126</v>
      </c>
      <c r="D140" s="279">
        <v>14</v>
      </c>
      <c r="E140" s="280" t="s">
        <v>1956</v>
      </c>
      <c r="F140" s="285">
        <v>2025</v>
      </c>
      <c r="G140" s="281">
        <v>1</v>
      </c>
      <c r="H140" s="281">
        <v>6</v>
      </c>
      <c r="I140" s="281">
        <v>6</v>
      </c>
      <c r="J140" s="282">
        <f>(G140*2)+H140+I140</f>
        <v>14</v>
      </c>
      <c r="K140" s="283" t="s">
        <v>1957</v>
      </c>
      <c r="L140" s="167">
        <v>0.5</v>
      </c>
      <c r="M140" s="167">
        <v>0</v>
      </c>
      <c r="N140" s="167">
        <v>0</v>
      </c>
      <c r="O140" s="167">
        <v>1.3</v>
      </c>
      <c r="P140" s="284">
        <f t="shared" si="21"/>
        <v>130</v>
      </c>
      <c r="Q140" s="86">
        <v>60000</v>
      </c>
      <c r="R140" s="284">
        <f t="shared" si="23"/>
        <v>2.1666666666666665</v>
      </c>
      <c r="S140" s="58"/>
    </row>
    <row r="141" spans="1:19" s="58" customFormat="1" ht="33" customHeight="1" x14ac:dyDescent="0.25">
      <c r="A141" s="226">
        <v>138</v>
      </c>
      <c r="B141" s="278" t="s">
        <v>1958</v>
      </c>
      <c r="C141" s="279" t="s">
        <v>126</v>
      </c>
      <c r="D141" s="279">
        <v>14</v>
      </c>
      <c r="E141" s="280" t="s">
        <v>1956</v>
      </c>
      <c r="F141" s="221">
        <v>2025</v>
      </c>
      <c r="G141" s="281">
        <v>0</v>
      </c>
      <c r="H141" s="281">
        <v>6</v>
      </c>
      <c r="I141" s="281">
        <v>6</v>
      </c>
      <c r="J141" s="282">
        <f>(G141*2)+H141+I141</f>
        <v>12</v>
      </c>
      <c r="K141" s="283" t="s">
        <v>1959</v>
      </c>
      <c r="L141" s="167">
        <v>0.5</v>
      </c>
      <c r="M141" s="167">
        <v>0</v>
      </c>
      <c r="N141" s="167">
        <v>0</v>
      </c>
      <c r="O141" s="167">
        <v>1.3</v>
      </c>
      <c r="P141" s="284">
        <f t="shared" si="21"/>
        <v>0</v>
      </c>
      <c r="Q141" s="86">
        <v>60000</v>
      </c>
      <c r="R141" s="284">
        <f t="shared" si="23"/>
        <v>0</v>
      </c>
      <c r="S141"/>
    </row>
    <row r="142" spans="1:19" ht="33" customHeight="1" x14ac:dyDescent="0.25">
      <c r="A142" s="226">
        <v>139</v>
      </c>
      <c r="B142" s="226" t="s">
        <v>1960</v>
      </c>
      <c r="C142" s="226" t="s">
        <v>126</v>
      </c>
      <c r="D142" s="226">
        <v>14</v>
      </c>
      <c r="E142" s="299" t="s">
        <v>163</v>
      </c>
      <c r="F142" s="221">
        <v>2025</v>
      </c>
      <c r="G142" s="226">
        <v>2</v>
      </c>
      <c r="H142" s="226">
        <v>9</v>
      </c>
      <c r="I142" s="226">
        <v>1</v>
      </c>
      <c r="J142" s="267">
        <f>(G142*2)+H142+I142</f>
        <v>14</v>
      </c>
      <c r="K142" s="226" t="s">
        <v>1930</v>
      </c>
      <c r="L142" s="156">
        <v>0.9</v>
      </c>
      <c r="M142" s="156">
        <v>1</v>
      </c>
      <c r="N142" s="156">
        <v>0.1</v>
      </c>
      <c r="O142" s="156">
        <v>1.3</v>
      </c>
      <c r="P142" s="260">
        <f t="shared" si="21"/>
        <v>1650.9999999999998</v>
      </c>
      <c r="Q142" s="148">
        <v>210278</v>
      </c>
      <c r="R142" s="301">
        <f t="shared" si="23"/>
        <v>7.8515108570558958</v>
      </c>
    </row>
    <row r="143" spans="1:19" ht="33" customHeight="1" x14ac:dyDescent="0.25">
      <c r="A143" s="226">
        <v>140</v>
      </c>
      <c r="B143" s="98" t="s">
        <v>1961</v>
      </c>
      <c r="C143" s="98" t="s">
        <v>1663</v>
      </c>
      <c r="D143" s="132">
        <v>2</v>
      </c>
      <c r="E143" s="276" t="s">
        <v>1962</v>
      </c>
      <c r="F143" s="14">
        <v>2025</v>
      </c>
      <c r="G143" s="80">
        <v>6</v>
      </c>
      <c r="H143" s="93" t="e">
        <f>#REF!*2+#REF!+G143</f>
        <v>#REF!</v>
      </c>
      <c r="I143" s="98" t="s">
        <v>1963</v>
      </c>
      <c r="J143" s="99">
        <v>0.1</v>
      </c>
      <c r="K143" s="98" t="s">
        <v>1964</v>
      </c>
      <c r="L143" s="99">
        <v>0.1</v>
      </c>
      <c r="M143" s="99">
        <v>0</v>
      </c>
      <c r="N143" s="99">
        <v>0.5</v>
      </c>
      <c r="O143" s="99">
        <v>1.1499999999999999</v>
      </c>
      <c r="P143" s="260"/>
      <c r="Q143" s="100">
        <v>6000</v>
      </c>
      <c r="R143" s="294">
        <f t="shared" si="23"/>
        <v>0</v>
      </c>
    </row>
    <row r="144" spans="1:19" ht="33" customHeight="1" x14ac:dyDescent="0.25">
      <c r="A144" s="226">
        <v>141</v>
      </c>
      <c r="B144" s="297" t="s">
        <v>1965</v>
      </c>
      <c r="C144" s="253" t="s">
        <v>126</v>
      </c>
      <c r="D144" s="286">
        <v>2</v>
      </c>
      <c r="E144" s="298" t="s">
        <v>1966</v>
      </c>
      <c r="F144" s="286">
        <v>2025</v>
      </c>
      <c r="G144" s="286">
        <v>8</v>
      </c>
      <c r="H144" s="286">
        <v>6</v>
      </c>
      <c r="I144" s="286">
        <v>6</v>
      </c>
      <c r="J144" s="287">
        <f t="shared" ref="J144:J150" si="24">(G144*2)+H144+I144</f>
        <v>28</v>
      </c>
      <c r="K144" s="131" t="s">
        <v>150</v>
      </c>
      <c r="L144" s="134">
        <v>0.47</v>
      </c>
      <c r="M144" s="134">
        <v>0.98</v>
      </c>
      <c r="N144" s="134">
        <v>0.98</v>
      </c>
      <c r="O144" s="134">
        <v>1.1499999999999999</v>
      </c>
      <c r="P144" s="256">
        <f t="shared" ref="P144:P158" si="25">(((G144*L144*2)+(H144*M144)+(I144*N144))*O144)*100</f>
        <v>2217.1999999999998</v>
      </c>
      <c r="Q144" s="86">
        <v>20000</v>
      </c>
      <c r="R144" s="160">
        <f t="shared" si="23"/>
        <v>110.85999999999999</v>
      </c>
    </row>
    <row r="145" spans="1:19" ht="33" customHeight="1" x14ac:dyDescent="0.25">
      <c r="A145" s="226">
        <v>142</v>
      </c>
      <c r="B145" s="215" t="s">
        <v>1969</v>
      </c>
      <c r="C145" s="76" t="s">
        <v>126</v>
      </c>
      <c r="D145" s="76"/>
      <c r="E145" s="227" t="s">
        <v>1970</v>
      </c>
      <c r="F145" s="76">
        <v>2025</v>
      </c>
      <c r="G145" s="29">
        <v>8</v>
      </c>
      <c r="H145" s="29">
        <v>0</v>
      </c>
      <c r="I145" s="29">
        <v>0</v>
      </c>
      <c r="J145" s="240">
        <f t="shared" si="24"/>
        <v>16</v>
      </c>
      <c r="K145" s="29" t="s">
        <v>1971</v>
      </c>
      <c r="L145" s="79">
        <v>0.15</v>
      </c>
      <c r="M145" s="79">
        <v>0</v>
      </c>
      <c r="N145" s="79">
        <v>0</v>
      </c>
      <c r="O145" s="79">
        <v>1</v>
      </c>
      <c r="P145" s="241">
        <f t="shared" si="25"/>
        <v>240</v>
      </c>
      <c r="Q145" s="89">
        <v>2000</v>
      </c>
      <c r="R145" s="241">
        <f t="shared" si="23"/>
        <v>120</v>
      </c>
    </row>
    <row r="146" spans="1:19" s="243" customFormat="1" ht="33" customHeight="1" x14ac:dyDescent="0.25">
      <c r="A146" s="226">
        <v>143</v>
      </c>
      <c r="B146" s="217" t="s">
        <v>1972</v>
      </c>
      <c r="C146" s="13" t="s">
        <v>126</v>
      </c>
      <c r="D146" s="13">
        <v>8</v>
      </c>
      <c r="E146" s="228" t="s">
        <v>1973</v>
      </c>
      <c r="F146" s="14">
        <v>2025</v>
      </c>
      <c r="G146" s="14">
        <v>8</v>
      </c>
      <c r="H146" s="14">
        <v>6</v>
      </c>
      <c r="I146" s="14">
        <v>6</v>
      </c>
      <c r="J146" s="245">
        <f t="shared" si="24"/>
        <v>28</v>
      </c>
      <c r="K146" s="15" t="s">
        <v>1974</v>
      </c>
      <c r="L146" s="16">
        <v>0.2</v>
      </c>
      <c r="M146" s="16">
        <v>0.1</v>
      </c>
      <c r="N146" s="16">
        <v>0</v>
      </c>
      <c r="O146" s="16">
        <v>1.3</v>
      </c>
      <c r="P146" s="17">
        <f t="shared" si="25"/>
        <v>494.00000000000006</v>
      </c>
      <c r="Q146" s="18">
        <v>4000</v>
      </c>
      <c r="R146" s="17">
        <f t="shared" si="23"/>
        <v>123.50000000000001</v>
      </c>
      <c r="S146"/>
    </row>
    <row r="147" spans="1:19" s="169" customFormat="1" ht="33" customHeight="1" x14ac:dyDescent="0.25">
      <c r="A147" s="226">
        <v>144</v>
      </c>
      <c r="B147" s="15" t="s">
        <v>1975</v>
      </c>
      <c r="C147" s="14"/>
      <c r="D147" s="14">
        <v>6</v>
      </c>
      <c r="E147" s="15" t="s">
        <v>1976</v>
      </c>
      <c r="F147" s="14">
        <v>2025</v>
      </c>
      <c r="G147" s="14">
        <v>6</v>
      </c>
      <c r="H147" s="14">
        <v>6</v>
      </c>
      <c r="I147" s="14">
        <v>6</v>
      </c>
      <c r="J147" s="19">
        <f t="shared" si="24"/>
        <v>24</v>
      </c>
      <c r="K147" s="15" t="s">
        <v>1977</v>
      </c>
      <c r="L147" s="16">
        <v>0.1</v>
      </c>
      <c r="M147" s="16">
        <v>0.1</v>
      </c>
      <c r="N147" s="16">
        <v>0.1</v>
      </c>
      <c r="O147" s="16">
        <v>1</v>
      </c>
      <c r="P147" s="17">
        <f t="shared" si="25"/>
        <v>240.00000000000003</v>
      </c>
      <c r="Q147" s="18">
        <v>24000</v>
      </c>
      <c r="R147" s="17">
        <f t="shared" si="23"/>
        <v>10.000000000000002</v>
      </c>
    </row>
    <row r="148" spans="1:19" ht="31.5" x14ac:dyDescent="0.25">
      <c r="A148" s="226">
        <v>145</v>
      </c>
      <c r="B148" s="29" t="s">
        <v>1952</v>
      </c>
      <c r="C148" s="28" t="s">
        <v>126</v>
      </c>
      <c r="D148" s="28" t="s">
        <v>1264</v>
      </c>
      <c r="E148" s="227" t="s">
        <v>1953</v>
      </c>
      <c r="F148" s="14">
        <v>2025</v>
      </c>
      <c r="G148" s="28">
        <v>8</v>
      </c>
      <c r="H148" s="28">
        <v>6</v>
      </c>
      <c r="I148" s="28">
        <v>6</v>
      </c>
      <c r="J148" s="288">
        <f t="shared" si="24"/>
        <v>28</v>
      </c>
      <c r="K148" s="289" t="s">
        <v>1954</v>
      </c>
      <c r="L148" s="79">
        <v>0.4</v>
      </c>
      <c r="M148" s="79">
        <v>0.1</v>
      </c>
      <c r="N148" s="79">
        <v>0</v>
      </c>
      <c r="O148" s="79">
        <v>1.3</v>
      </c>
      <c r="P148" s="241">
        <f t="shared" si="25"/>
        <v>910</v>
      </c>
      <c r="Q148" s="89">
        <v>8000</v>
      </c>
      <c r="R148" s="241">
        <f t="shared" si="23"/>
        <v>113.75</v>
      </c>
    </row>
    <row r="149" spans="1:19" s="58" customFormat="1" ht="30" customHeight="1" x14ac:dyDescent="0.25">
      <c r="A149" s="226">
        <v>146</v>
      </c>
      <c r="B149" s="25" t="s">
        <v>1940</v>
      </c>
      <c r="C149" s="25" t="s">
        <v>169</v>
      </c>
      <c r="D149" s="25">
        <v>18</v>
      </c>
      <c r="E149" s="291" t="s">
        <v>466</v>
      </c>
      <c r="F149" s="14">
        <v>2025</v>
      </c>
      <c r="G149" s="12">
        <v>2</v>
      </c>
      <c r="H149" s="12">
        <v>9</v>
      </c>
      <c r="I149" s="12">
        <v>1</v>
      </c>
      <c r="J149" s="26">
        <f t="shared" si="24"/>
        <v>14</v>
      </c>
      <c r="K149" s="292" t="s">
        <v>1941</v>
      </c>
      <c r="L149" s="27">
        <v>0.9</v>
      </c>
      <c r="M149" s="27">
        <v>1</v>
      </c>
      <c r="N149" s="27">
        <v>0.1</v>
      </c>
      <c r="O149" s="27">
        <v>1.3</v>
      </c>
      <c r="P149" s="241">
        <f t="shared" si="25"/>
        <v>1650.9999999999998</v>
      </c>
      <c r="Q149" s="18">
        <f>420*200</f>
        <v>84000</v>
      </c>
      <c r="R149" s="241">
        <f t="shared" si="23"/>
        <v>19.654761904761902</v>
      </c>
    </row>
    <row r="150" spans="1:19" s="58" customFormat="1" ht="30" customHeight="1" x14ac:dyDescent="0.25">
      <c r="A150" s="226">
        <v>147</v>
      </c>
      <c r="B150" s="12" t="s">
        <v>1960</v>
      </c>
      <c r="C150" s="12" t="s">
        <v>126</v>
      </c>
      <c r="D150" s="12">
        <v>14</v>
      </c>
      <c r="E150" s="12" t="s">
        <v>163</v>
      </c>
      <c r="F150" s="14">
        <v>2025</v>
      </c>
      <c r="G150" s="12">
        <v>2</v>
      </c>
      <c r="H150" s="12">
        <v>9</v>
      </c>
      <c r="I150" s="12">
        <v>1</v>
      </c>
      <c r="J150" s="26">
        <f t="shared" si="24"/>
        <v>14</v>
      </c>
      <c r="K150" s="12" t="s">
        <v>1930</v>
      </c>
      <c r="L150" s="27">
        <v>0.9</v>
      </c>
      <c r="M150" s="27">
        <v>1</v>
      </c>
      <c r="N150" s="27">
        <v>0.1</v>
      </c>
      <c r="O150" s="79">
        <v>1.3</v>
      </c>
      <c r="P150" s="241">
        <f t="shared" si="25"/>
        <v>1650.9999999999998</v>
      </c>
      <c r="Q150" s="89">
        <v>210278</v>
      </c>
      <c r="R150" s="241">
        <f t="shared" si="23"/>
        <v>7.8515108570558958</v>
      </c>
    </row>
    <row r="151" spans="1:19" ht="30" customHeight="1" x14ac:dyDescent="0.25">
      <c r="A151" s="226">
        <v>148</v>
      </c>
      <c r="B151" s="29" t="s">
        <v>1910</v>
      </c>
      <c r="C151" s="29" t="s">
        <v>126</v>
      </c>
      <c r="D151" s="29">
        <v>11</v>
      </c>
      <c r="E151" s="227" t="s">
        <v>1911</v>
      </c>
      <c r="F151" s="14">
        <v>2025</v>
      </c>
      <c r="G151" s="28">
        <v>0</v>
      </c>
      <c r="H151" s="28">
        <v>6</v>
      </c>
      <c r="I151" s="28">
        <v>6</v>
      </c>
      <c r="J151" s="288">
        <f>G151*2+H151+I151</f>
        <v>12</v>
      </c>
      <c r="K151" s="289" t="s">
        <v>1912</v>
      </c>
      <c r="L151" s="79">
        <v>0.9</v>
      </c>
      <c r="M151" s="79">
        <v>0.5</v>
      </c>
      <c r="N151" s="79">
        <v>0.5</v>
      </c>
      <c r="O151" s="79">
        <v>1</v>
      </c>
      <c r="P151" s="241">
        <f t="shared" si="25"/>
        <v>600</v>
      </c>
      <c r="Q151" s="89">
        <v>70000</v>
      </c>
      <c r="R151" s="241">
        <f t="shared" si="23"/>
        <v>8.5714285714285712</v>
      </c>
    </row>
    <row r="152" spans="1:19" ht="30" customHeight="1" x14ac:dyDescent="0.25">
      <c r="A152" s="226">
        <v>149</v>
      </c>
      <c r="B152" s="29" t="s">
        <v>1906</v>
      </c>
      <c r="C152" s="28" t="s">
        <v>169</v>
      </c>
      <c r="D152" s="28">
        <v>11</v>
      </c>
      <c r="E152" s="227" t="s">
        <v>146</v>
      </c>
      <c r="F152" s="14">
        <v>2025</v>
      </c>
      <c r="G152" s="28">
        <v>0</v>
      </c>
      <c r="H152" s="28">
        <v>6</v>
      </c>
      <c r="I152" s="28">
        <v>6</v>
      </c>
      <c r="J152" s="288">
        <f>(G152*2)+H152+I152</f>
        <v>12</v>
      </c>
      <c r="K152" s="289" t="s">
        <v>1907</v>
      </c>
      <c r="L152" s="290">
        <v>0.56000000000000005</v>
      </c>
      <c r="M152" s="290">
        <v>0.15</v>
      </c>
      <c r="N152" s="290">
        <v>0</v>
      </c>
      <c r="O152" s="290">
        <v>1</v>
      </c>
      <c r="P152" s="241">
        <f t="shared" si="25"/>
        <v>89.999999999999986</v>
      </c>
      <c r="Q152" s="89">
        <v>8000</v>
      </c>
      <c r="R152" s="241">
        <f t="shared" si="23"/>
        <v>11.249999999999998</v>
      </c>
    </row>
    <row r="153" spans="1:19" ht="30" customHeight="1" x14ac:dyDescent="0.25">
      <c r="A153" s="226">
        <v>150</v>
      </c>
      <c r="B153" s="29" t="s">
        <v>1920</v>
      </c>
      <c r="C153" s="29" t="s">
        <v>126</v>
      </c>
      <c r="D153" s="29">
        <v>13</v>
      </c>
      <c r="E153" s="227" t="s">
        <v>1921</v>
      </c>
      <c r="F153" s="14">
        <v>2025</v>
      </c>
      <c r="G153" s="28">
        <v>2</v>
      </c>
      <c r="H153" s="28">
        <v>1</v>
      </c>
      <c r="I153" s="28">
        <v>3</v>
      </c>
      <c r="J153" s="288">
        <f>G153*2+H153+I153</f>
        <v>8</v>
      </c>
      <c r="K153" s="289" t="s">
        <v>1922</v>
      </c>
      <c r="L153" s="79">
        <v>0.5</v>
      </c>
      <c r="M153" s="79">
        <v>0.1</v>
      </c>
      <c r="N153" s="79">
        <v>0</v>
      </c>
      <c r="O153" s="79">
        <v>1.1499999999999999</v>
      </c>
      <c r="P153" s="241">
        <f t="shared" si="25"/>
        <v>241.5</v>
      </c>
      <c r="Q153" s="89">
        <v>60000</v>
      </c>
      <c r="R153" s="241">
        <f t="shared" si="23"/>
        <v>4.0250000000000004</v>
      </c>
    </row>
    <row r="154" spans="1:19" ht="30" customHeight="1" x14ac:dyDescent="0.25">
      <c r="A154" s="226">
        <v>151</v>
      </c>
      <c r="B154" s="12" t="s">
        <v>1928</v>
      </c>
      <c r="C154" s="12" t="s">
        <v>126</v>
      </c>
      <c r="D154" s="12">
        <v>14</v>
      </c>
      <c r="E154" s="291" t="s">
        <v>1929</v>
      </c>
      <c r="F154" s="14">
        <v>2025</v>
      </c>
      <c r="G154" s="12">
        <v>2</v>
      </c>
      <c r="H154" s="12">
        <v>6</v>
      </c>
      <c r="I154" s="12">
        <v>0</v>
      </c>
      <c r="J154" s="26">
        <f>(G154*2)+H154+I154</f>
        <v>10</v>
      </c>
      <c r="K154" s="292" t="s">
        <v>1930</v>
      </c>
      <c r="L154" s="27">
        <v>0.9</v>
      </c>
      <c r="M154" s="27">
        <v>1</v>
      </c>
      <c r="N154" s="27">
        <v>1</v>
      </c>
      <c r="O154" s="27">
        <v>1.3</v>
      </c>
      <c r="P154" s="241">
        <f t="shared" si="25"/>
        <v>1248</v>
      </c>
      <c r="Q154" s="18">
        <v>60000</v>
      </c>
      <c r="R154" s="241">
        <f t="shared" si="23"/>
        <v>20.8</v>
      </c>
    </row>
    <row r="155" spans="1:19" ht="30" customHeight="1" x14ac:dyDescent="0.25">
      <c r="A155" s="226">
        <v>152</v>
      </c>
      <c r="B155" s="29" t="s">
        <v>1955</v>
      </c>
      <c r="C155" s="29" t="s">
        <v>126</v>
      </c>
      <c r="D155" s="29">
        <v>14</v>
      </c>
      <c r="E155" s="227" t="s">
        <v>1956</v>
      </c>
      <c r="F155" s="14">
        <v>2025</v>
      </c>
      <c r="G155" s="29">
        <v>1</v>
      </c>
      <c r="H155" s="29">
        <v>6</v>
      </c>
      <c r="I155" s="29">
        <v>6</v>
      </c>
      <c r="J155" s="26">
        <f>(G155*2)+H155+I155</f>
        <v>14</v>
      </c>
      <c r="K155" s="289" t="s">
        <v>1957</v>
      </c>
      <c r="L155" s="79">
        <v>0.5</v>
      </c>
      <c r="M155" s="79">
        <v>0</v>
      </c>
      <c r="N155" s="79">
        <v>0</v>
      </c>
      <c r="O155" s="79">
        <v>1.3</v>
      </c>
      <c r="P155" s="241">
        <f t="shared" si="25"/>
        <v>130</v>
      </c>
      <c r="Q155" s="89">
        <v>60000</v>
      </c>
      <c r="R155" s="241">
        <f t="shared" si="23"/>
        <v>2.1666666666666665</v>
      </c>
    </row>
    <row r="156" spans="1:19" s="58" customFormat="1" ht="30" customHeight="1" x14ac:dyDescent="0.25">
      <c r="A156" s="226">
        <v>153</v>
      </c>
      <c r="B156" s="29" t="s">
        <v>1958</v>
      </c>
      <c r="C156" s="29" t="s">
        <v>126</v>
      </c>
      <c r="D156" s="29">
        <v>14</v>
      </c>
      <c r="E156" s="227" t="s">
        <v>1956</v>
      </c>
      <c r="F156" s="14">
        <v>2025</v>
      </c>
      <c r="G156" s="29">
        <v>0</v>
      </c>
      <c r="H156" s="29">
        <v>6</v>
      </c>
      <c r="I156" s="29">
        <v>6</v>
      </c>
      <c r="J156" s="26">
        <f>(G156*2)+H156+I156</f>
        <v>12</v>
      </c>
      <c r="K156" s="289" t="s">
        <v>1959</v>
      </c>
      <c r="L156" s="79">
        <v>0.5</v>
      </c>
      <c r="M156" s="79">
        <v>0</v>
      </c>
      <c r="N156" s="79">
        <v>0</v>
      </c>
      <c r="O156" s="79">
        <v>1.3</v>
      </c>
      <c r="P156" s="241">
        <f t="shared" si="25"/>
        <v>0</v>
      </c>
      <c r="Q156" s="89">
        <v>60000</v>
      </c>
      <c r="R156" s="241">
        <f t="shared" si="23"/>
        <v>0</v>
      </c>
    </row>
    <row r="157" spans="1:19" s="243" customFormat="1" ht="30" customHeight="1" x14ac:dyDescent="0.25">
      <c r="A157" s="226">
        <v>154</v>
      </c>
      <c r="B157" s="29" t="s">
        <v>1892</v>
      </c>
      <c r="C157" s="29" t="s">
        <v>126</v>
      </c>
      <c r="D157" s="29">
        <v>2</v>
      </c>
      <c r="E157" s="227" t="s">
        <v>1893</v>
      </c>
      <c r="F157" s="14">
        <v>2025</v>
      </c>
      <c r="G157" s="29">
        <v>2</v>
      </c>
      <c r="H157" s="29">
        <v>3</v>
      </c>
      <c r="I157" s="29">
        <v>6</v>
      </c>
      <c r="J157" s="247">
        <f>(G157*2)+H157+I157</f>
        <v>13</v>
      </c>
      <c r="K157" s="289" t="s">
        <v>1894</v>
      </c>
      <c r="L157" s="79">
        <v>0.5</v>
      </c>
      <c r="M157" s="79">
        <v>0.1</v>
      </c>
      <c r="N157" s="79">
        <v>0</v>
      </c>
      <c r="O157" s="79">
        <v>1.1499999999999999</v>
      </c>
      <c r="P157" s="241">
        <f t="shared" si="25"/>
        <v>264.49999999999994</v>
      </c>
      <c r="Q157" s="89">
        <v>30000</v>
      </c>
      <c r="R157" s="241">
        <f t="shared" si="23"/>
        <v>8.8166666666666647</v>
      </c>
    </row>
    <row r="158" spans="1:19" s="243" customFormat="1" ht="30" customHeight="1" x14ac:dyDescent="0.25">
      <c r="A158" s="226">
        <v>155</v>
      </c>
      <c r="B158" s="29" t="s">
        <v>1895</v>
      </c>
      <c r="C158" s="29" t="s">
        <v>126</v>
      </c>
      <c r="D158" s="29">
        <v>2</v>
      </c>
      <c r="E158" s="227" t="s">
        <v>1893</v>
      </c>
      <c r="F158" s="14">
        <v>2025</v>
      </c>
      <c r="G158" s="29">
        <v>2</v>
      </c>
      <c r="H158" s="29">
        <v>3</v>
      </c>
      <c r="I158" s="29">
        <v>6</v>
      </c>
      <c r="J158" s="247">
        <f>(G158*2)+H158+I158</f>
        <v>13</v>
      </c>
      <c r="K158" s="289" t="s">
        <v>1894</v>
      </c>
      <c r="L158" s="79">
        <v>0.5</v>
      </c>
      <c r="M158" s="79">
        <v>0.1</v>
      </c>
      <c r="N158" s="79">
        <v>0</v>
      </c>
      <c r="O158" s="79">
        <v>1.1499999999999999</v>
      </c>
      <c r="P158" s="241">
        <f t="shared" si="25"/>
        <v>264.49999999999994</v>
      </c>
      <c r="Q158" s="89">
        <v>30000</v>
      </c>
      <c r="R158" s="241">
        <f t="shared" si="23"/>
        <v>8.8166666666666647</v>
      </c>
    </row>
  </sheetData>
  <autoFilter ref="A3:R116" xr:uid="{FE5CC703-7865-4F77-8B4D-B3F38B479C69}">
    <sortState xmlns:xlrd2="http://schemas.microsoft.com/office/spreadsheetml/2017/richdata2" ref="A4:R158">
      <sortCondition ref="F3:F116"/>
    </sortState>
  </autoFilter>
  <sortState xmlns:xlrd2="http://schemas.microsoft.com/office/spreadsheetml/2017/richdata2" ref="A4:R81">
    <sortCondition descending="1" ref="R4:R81"/>
  </sortState>
  <mergeCells count="1">
    <mergeCell ref="A1:F1"/>
  </mergeCells>
  <conditionalFormatting sqref="A3 B104:E104 G104:R104 B107:R107 B110:R110 B114:R114 D135:R137 B135:C138 D138:N138 P138:R138 B142:R143 P144 B147:E147 G147:R147">
    <cfRule type="expression" dxfId="0" priority="26">
      <formula>$A3</formula>
    </cfRule>
  </conditionalFormatting>
  <dataValidations count="2">
    <dataValidation type="decimal" allowBlank="1" showDropDown="1" showInputMessage="1" showErrorMessage="1" prompt="Enter a number between 0 and 100" sqref="G41 G19 G43:G45 G32:G33 G26:G28 G22:G23 G49:G51 G54 G59 G67 G72:G73 G75 G77 G82:G84 G87 G94:G95 G97:G98 G100 G105:G106 G109 G112:G113 G116 G130 G134 G6:G17 G138 G140:G141 G147 G150" xr:uid="{064C159E-46B9-43B7-9303-079C56A87131}">
      <formula1>0</formula1>
      <formula2>100</formula2>
    </dataValidation>
    <dataValidation type="decimal" allowBlank="1" showDropDown="1" showInputMessage="1" showErrorMessage="1" prompt="Enter a number between 0 and 50" sqref="H41:I41 H19:I19 H43:I45 H32:I33 H26:I28 H22:I23 H49:I51 H54:I54 H59:I59 H67:I67 H72:I73 H75:I75 H77:I77 I81:J81 H82:I84 H87:I87 H94:I95 H97:I98 H100:I100 H105:I106 H109:I109 H112:I113 H116:I116 H130:I130 H134:I134 H6:I17 H138:I138 H140:I141 H147:I147 G144 H150:I150" xr:uid="{4B71F473-F820-4133-8C1E-74C526671462}">
      <formula1>0</formula1>
      <formula2>50</formula2>
    </dataValidation>
  </dataValidations>
  <hyperlinks>
    <hyperlink ref="K28" r:id="rId1" xr:uid="{D60B529B-20FB-4426-BF0A-278C12C7B87D}"/>
  </hyperlinks>
  <pageMargins left="0.25" right="0.25" top="0.75" bottom="0.75" header="0.3" footer="0.3"/>
  <pageSetup paperSize="3" scale="40"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Scoring</vt:lpstr>
      <vt:lpstr>Candidate List</vt:lpstr>
      <vt:lpstr>Approved but not completed</vt:lpstr>
      <vt:lpstr>2025 citywide contract</vt:lpstr>
      <vt:lpstr>Completed</vt:lpstr>
      <vt:lpstr>'2025 citywide contract'!Print_Area</vt:lpstr>
      <vt:lpstr>'Approved but not completed'!Print_Area</vt:lpstr>
      <vt:lpstr>'Candidate List'!Print_Area</vt:lpstr>
      <vt:lpstr>Completed!Print_Area</vt:lpstr>
      <vt:lpstr>Scoring!Print_Area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Luke</dc:creator>
  <cp:keywords/>
  <dc:description/>
  <cp:lastModifiedBy>Mohr, Thomas</cp:lastModifiedBy>
  <cp:revision/>
  <dcterms:created xsi:type="dcterms:W3CDTF">2024-04-04T19:20:07Z</dcterms:created>
  <dcterms:modified xsi:type="dcterms:W3CDTF">2025-10-17T02:03:39Z</dcterms:modified>
  <cp:category/>
  <cp:contentStatus/>
</cp:coreProperties>
</file>