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nkab\Desktop\TE Programs\"/>
    </mc:Choice>
  </mc:AlternateContent>
  <bookViews>
    <workbookView xWindow="0" yWindow="0" windowWidth="19170" windowHeight="11700" activeTab="1"/>
  </bookViews>
  <sheets>
    <sheet name="Scoring" sheetId="1" r:id="rId1"/>
    <sheet name="Combined List" sheetId="2" r:id="rId2"/>
    <sheet name="Approved" sheetId="3" r:id="rId3"/>
  </sheets>
  <definedNames>
    <definedName name="_xlnm._FilterDatabase" localSheetId="1" hidden="1">'Combined List'!$A$2:$R$327</definedName>
    <definedName name="_xlnm.Print_Area" localSheetId="1">'Combined List'!$A$1:$R$42</definedName>
  </definedNames>
  <calcPr calcId="162913"/>
</workbook>
</file>

<file path=xl/calcChain.xml><?xml version="1.0" encoding="utf-8"?>
<calcChain xmlns="http://schemas.openxmlformats.org/spreadsheetml/2006/main">
  <c r="I172" i="2" l="1"/>
  <c r="I109" i="2"/>
  <c r="I336" i="2"/>
  <c r="I158" i="2"/>
  <c r="I275" i="2"/>
  <c r="I149" i="2" l="1"/>
  <c r="I171" i="2"/>
  <c r="I148" i="2"/>
  <c r="Q55" i="2"/>
  <c r="I55" i="2"/>
  <c r="I335" i="2"/>
  <c r="I202" i="2"/>
  <c r="I157" i="2" l="1"/>
  <c r="O55" i="3"/>
  <c r="Q55" i="3" s="1"/>
  <c r="I55" i="3"/>
  <c r="O54" i="3"/>
  <c r="Q54" i="3" s="1"/>
  <c r="I54" i="3"/>
  <c r="O53" i="3"/>
  <c r="Q53" i="3" s="1"/>
  <c r="I53" i="3"/>
  <c r="O52" i="3"/>
  <c r="I52" i="3"/>
  <c r="O51" i="3"/>
  <c r="I51" i="3"/>
  <c r="O50" i="3"/>
  <c r="Q50" i="3" s="1"/>
  <c r="I50" i="3"/>
  <c r="O49" i="3"/>
  <c r="Q49" i="3" s="1"/>
  <c r="I49" i="3"/>
  <c r="O48" i="3"/>
  <c r="I48" i="3"/>
  <c r="O47" i="3"/>
  <c r="I47" i="3"/>
  <c r="O46" i="3"/>
  <c r="I46" i="3"/>
  <c r="O45" i="3"/>
  <c r="Q45" i="3" s="1"/>
  <c r="I45" i="3"/>
  <c r="O44" i="3"/>
  <c r="Q44" i="3" s="1"/>
  <c r="I44" i="3"/>
  <c r="O43" i="3"/>
  <c r="I43" i="3"/>
  <c r="O42" i="3"/>
  <c r="I42" i="3"/>
  <c r="O41" i="3"/>
  <c r="I41" i="3"/>
  <c r="O40" i="3"/>
  <c r="Q40" i="3" s="1"/>
  <c r="I40" i="3"/>
  <c r="O39" i="3"/>
  <c r="I39" i="3"/>
  <c r="O38" i="3"/>
  <c r="I38" i="3"/>
  <c r="O37" i="3"/>
  <c r="I37" i="3"/>
  <c r="O36" i="3"/>
  <c r="I36" i="3"/>
  <c r="O35" i="3"/>
  <c r="I35" i="3"/>
  <c r="O34" i="3"/>
  <c r="I34" i="3"/>
  <c r="O33" i="3"/>
  <c r="I33" i="3"/>
  <c r="O32" i="3"/>
  <c r="Q32" i="3" s="1"/>
  <c r="I32" i="3"/>
  <c r="O31" i="3"/>
  <c r="I31" i="3"/>
  <c r="O30" i="3"/>
  <c r="I30" i="3"/>
  <c r="O29" i="3"/>
  <c r="I29" i="3"/>
  <c r="O28" i="3"/>
  <c r="I28" i="3"/>
  <c r="O27" i="3"/>
  <c r="I27" i="3"/>
  <c r="O26" i="3"/>
  <c r="I26" i="3"/>
  <c r="O25" i="3"/>
  <c r="I25" i="3"/>
  <c r="O24" i="3"/>
  <c r="I24" i="3"/>
  <c r="O23" i="3"/>
  <c r="I23" i="3"/>
  <c r="O22" i="3"/>
  <c r="I22" i="3"/>
  <c r="O21" i="3"/>
  <c r="I21" i="3"/>
  <c r="O20" i="3"/>
  <c r="I20" i="3"/>
  <c r="O19" i="3"/>
  <c r="Q19" i="3" s="1"/>
  <c r="I19" i="3"/>
  <c r="O18" i="3"/>
  <c r="Q18" i="3" s="1"/>
  <c r="I18" i="3"/>
  <c r="O17" i="3"/>
  <c r="I17" i="3"/>
  <c r="O16" i="3"/>
  <c r="I16" i="3"/>
  <c r="O15" i="3"/>
  <c r="I15" i="3"/>
  <c r="O14" i="3"/>
  <c r="I14" i="3"/>
  <c r="O12" i="3"/>
  <c r="I12" i="3"/>
  <c r="O11" i="3"/>
  <c r="I11" i="3"/>
  <c r="O10" i="3"/>
  <c r="I10" i="3"/>
  <c r="O9" i="3"/>
  <c r="I9" i="3"/>
  <c r="O8" i="3"/>
  <c r="I8" i="3"/>
  <c r="O7" i="3"/>
  <c r="I7" i="3"/>
  <c r="O6" i="3"/>
  <c r="I6" i="3"/>
  <c r="O5" i="3"/>
  <c r="I5" i="3"/>
  <c r="O4" i="3"/>
  <c r="I4" i="3"/>
  <c r="O3" i="3"/>
  <c r="I3" i="3"/>
  <c r="O23" i="2"/>
  <c r="Q23" i="2" s="1"/>
  <c r="I23" i="2"/>
  <c r="P27" i="2" l="1"/>
  <c r="I28" i="2" l="1"/>
  <c r="O28" i="2"/>
  <c r="Q28" i="2" s="1"/>
  <c r="O34" i="2"/>
  <c r="Q34" i="2" s="1"/>
  <c r="I34" i="2"/>
  <c r="O53" i="2"/>
  <c r="O18" i="2"/>
  <c r="Q18" i="2" s="1"/>
  <c r="I18" i="2"/>
  <c r="I36" i="2" l="1"/>
  <c r="I31" i="2"/>
  <c r="I32" i="2"/>
  <c r="I39" i="2"/>
  <c r="I22" i="2"/>
  <c r="I4" i="2"/>
  <c r="I5" i="2"/>
  <c r="I17" i="2"/>
  <c r="I25" i="2"/>
  <c r="I26" i="2"/>
  <c r="I11" i="2"/>
  <c r="I9" i="2"/>
  <c r="I13" i="2"/>
  <c r="I6" i="2"/>
  <c r="I10" i="2"/>
  <c r="I20" i="2"/>
  <c r="I8" i="2"/>
  <c r="I19" i="2"/>
  <c r="I21" i="2"/>
  <c r="I14" i="2"/>
  <c r="I12" i="2"/>
  <c r="I42" i="2"/>
  <c r="I15" i="2"/>
  <c r="O15" i="2"/>
  <c r="Q15" i="2" s="1"/>
  <c r="O16" i="2"/>
  <c r="O3" i="2"/>
  <c r="O24" i="2"/>
  <c r="Q24" i="2" s="1"/>
  <c r="O35" i="2"/>
  <c r="O22" i="2"/>
  <c r="Q22" i="2" s="1"/>
  <c r="I29" i="2"/>
  <c r="I24" i="2"/>
  <c r="O25" i="2"/>
  <c r="Q25" i="2" s="1"/>
  <c r="O26" i="2"/>
  <c r="Q26" i="2" s="1"/>
  <c r="O11" i="2"/>
  <c r="Q11" i="2" s="1"/>
  <c r="O9" i="2"/>
  <c r="Q9" i="2" s="1"/>
  <c r="O13" i="2"/>
  <c r="Q13" i="2" s="1"/>
  <c r="O6" i="2"/>
  <c r="Q6" i="2" s="1"/>
  <c r="O29" i="2"/>
  <c r="Q29" i="2" s="1"/>
  <c r="O10" i="2"/>
  <c r="Q10" i="2" s="1"/>
  <c r="O20" i="2"/>
  <c r="Q20" i="2" s="1"/>
  <c r="O8" i="2"/>
  <c r="Q8" i="2" s="1"/>
  <c r="O19" i="2"/>
  <c r="Q19" i="2" s="1"/>
  <c r="O21" i="2"/>
  <c r="Q21" i="2" s="1"/>
  <c r="O14" i="2"/>
  <c r="Q14" i="2" s="1"/>
  <c r="O12" i="2"/>
  <c r="Q12" i="2" s="1"/>
  <c r="O42" i="2"/>
  <c r="Q42" i="2" s="1"/>
  <c r="O38" i="2"/>
  <c r="Q38" i="2" s="1"/>
  <c r="O40" i="2"/>
  <c r="Q40" i="2" s="1"/>
  <c r="O32" i="2"/>
  <c r="Q32" i="2" s="1"/>
  <c r="O31" i="2"/>
  <c r="Q31" i="2" s="1"/>
  <c r="O33" i="2"/>
  <c r="Q33" i="2" s="1"/>
  <c r="O36" i="2"/>
  <c r="Q36" i="2" s="1"/>
  <c r="O41" i="2"/>
  <c r="Q41" i="2" s="1"/>
  <c r="O37" i="2"/>
  <c r="Q37" i="2" s="1"/>
  <c r="O39" i="2"/>
  <c r="Q39" i="2" s="1"/>
  <c r="O5" i="2"/>
  <c r="Q5" i="2" s="1"/>
  <c r="O17" i="2"/>
  <c r="Q17" i="2" s="1"/>
  <c r="Q3" i="2" l="1"/>
  <c r="Q35" i="2"/>
  <c r="O4" i="2"/>
  <c r="Q4" i="2" s="1"/>
  <c r="I35" i="2"/>
  <c r="I33" i="2"/>
  <c r="I41" i="2"/>
  <c r="I37" i="2"/>
  <c r="I3" i="2"/>
  <c r="I40" i="2"/>
  <c r="O203" i="2" l="1"/>
  <c r="O213" i="2"/>
  <c r="O210" i="2"/>
  <c r="I262" i="2" l="1"/>
  <c r="I289" i="2" l="1"/>
  <c r="O108" i="2" l="1"/>
  <c r="I108" i="2"/>
  <c r="O107" i="2" l="1"/>
  <c r="I107" i="2"/>
  <c r="O115" i="2"/>
  <c r="I115" i="2"/>
  <c r="I406" i="2" l="1"/>
  <c r="O404" i="2" l="1"/>
  <c r="I404" i="2"/>
  <c r="O220" i="2" l="1"/>
  <c r="I220" i="2"/>
  <c r="I219" i="2" l="1"/>
  <c r="O274" i="2"/>
  <c r="I274" i="2"/>
  <c r="O281" i="2" l="1"/>
  <c r="I281" i="2"/>
  <c r="O246" i="2" l="1"/>
  <c r="O247" i="2"/>
  <c r="I246" i="2"/>
  <c r="I247" i="2"/>
  <c r="O147" i="2" l="1"/>
  <c r="I147" i="2"/>
  <c r="O276" i="2"/>
  <c r="I276" i="2"/>
  <c r="O245" i="2" l="1"/>
  <c r="I245" i="2"/>
  <c r="Q101" i="2" l="1"/>
  <c r="Q99" i="2"/>
  <c r="Q100" i="2"/>
  <c r="Q102" i="2"/>
  <c r="Q103" i="2"/>
  <c r="Q104" i="2"/>
  <c r="Q105" i="2"/>
  <c r="Q106" i="2"/>
  <c r="Q111" i="2"/>
  <c r="Q112" i="2"/>
  <c r="Q113" i="2"/>
  <c r="Q114" i="2"/>
  <c r="Q116" i="2"/>
  <c r="Q117" i="2"/>
  <c r="Q118" i="2"/>
  <c r="Q119" i="2"/>
  <c r="Q121" i="2"/>
  <c r="Q122" i="2"/>
  <c r="Q126" i="2"/>
  <c r="Q127" i="2"/>
  <c r="Q123" i="2"/>
  <c r="Q129" i="2"/>
  <c r="Q131" i="2"/>
  <c r="Q124" i="2"/>
  <c r="Q134" i="2"/>
  <c r="Q135" i="2"/>
  <c r="Q136" i="2"/>
  <c r="Q139" i="2"/>
  <c r="Q142" i="2"/>
  <c r="Q137" i="2"/>
  <c r="Q143" i="2"/>
  <c r="Q146" i="2"/>
  <c r="Q138" i="2"/>
  <c r="Q150" i="2"/>
  <c r="Q151" i="2"/>
  <c r="Q153" i="2"/>
  <c r="Q152" i="2"/>
  <c r="Q163" i="2"/>
  <c r="Q173" i="2"/>
  <c r="Q174" i="2"/>
  <c r="Q175" i="2"/>
  <c r="Q183" i="2"/>
  <c r="Q184" i="2"/>
  <c r="Q196" i="2"/>
  <c r="Q197" i="2"/>
  <c r="Q185" i="2"/>
  <c r="Q200" i="2"/>
  <c r="Q201" i="2"/>
  <c r="Q186" i="2"/>
  <c r="Q210" i="2"/>
  <c r="Q203" i="2"/>
  <c r="Q213" i="2"/>
  <c r="Q218" i="2"/>
  <c r="Q221" i="2"/>
  <c r="Q222" i="2"/>
  <c r="Q223" i="2"/>
  <c r="Q86" i="2"/>
  <c r="Q92" i="2"/>
  <c r="Q96" i="2"/>
  <c r="Q97" i="2"/>
  <c r="Q72" i="2"/>
  <c r="Q74" i="2"/>
  <c r="Q76" i="2"/>
  <c r="Q64" i="2"/>
  <c r="Q43" i="2"/>
  <c r="Q44" i="2"/>
  <c r="Q53" i="2"/>
  <c r="O7" i="2" l="1"/>
  <c r="Q7" i="2" s="1"/>
  <c r="O352" i="2" l="1"/>
  <c r="I352" i="2"/>
  <c r="O204" i="2"/>
  <c r="I204" i="2"/>
  <c r="O351" i="2"/>
  <c r="O226" i="2"/>
  <c r="I351" i="2"/>
  <c r="I226" i="2" l="1"/>
  <c r="O159" i="2" l="1"/>
  <c r="I159" i="2"/>
  <c r="O187" i="2"/>
  <c r="I187" i="2"/>
  <c r="I7" i="2"/>
  <c r="O288" i="2"/>
  <c r="I288" i="2"/>
  <c r="O334" i="2"/>
  <c r="I334" i="2"/>
  <c r="O287" i="2"/>
  <c r="I287" i="2"/>
  <c r="O405" i="2"/>
  <c r="I405" i="2"/>
  <c r="O110" i="2"/>
  <c r="I110" i="2"/>
  <c r="O350" i="2"/>
  <c r="I350" i="2"/>
  <c r="O407" i="2"/>
  <c r="I407" i="2"/>
  <c r="O338" i="2"/>
  <c r="I338" i="2"/>
  <c r="O286" i="2"/>
  <c r="I286" i="2"/>
  <c r="O349" i="2"/>
  <c r="I349" i="2"/>
  <c r="O337" i="2"/>
  <c r="I337" i="2"/>
  <c r="O348" i="2"/>
  <c r="I348" i="2"/>
  <c r="I255" i="2"/>
  <c r="I129" i="2"/>
  <c r="I101" i="2"/>
  <c r="I104" i="2"/>
  <c r="I153" i="2"/>
  <c r="I103" i="2"/>
  <c r="I106" i="2"/>
  <c r="I138" i="2"/>
  <c r="I105" i="2"/>
  <c r="I210" i="2"/>
  <c r="I135" i="2"/>
  <c r="I134" i="2"/>
  <c r="I127" i="2"/>
  <c r="I164" i="2"/>
  <c r="I200" i="2"/>
  <c r="I283" i="2"/>
  <c r="I124" i="2"/>
  <c r="I116" i="2"/>
  <c r="I112" i="2"/>
  <c r="I122" i="2"/>
  <c r="I218" i="2"/>
  <c r="I126" i="2"/>
  <c r="I146" i="2"/>
  <c r="I119" i="2"/>
  <c r="I102" i="2"/>
  <c r="I197" i="2"/>
  <c r="I92" i="2"/>
  <c r="I382" i="2"/>
  <c r="I139" i="2"/>
  <c r="I163" i="2"/>
  <c r="I201" i="2"/>
  <c r="I111" i="2"/>
  <c r="I96" i="2"/>
  <c r="I143" i="2"/>
  <c r="I394" i="2"/>
  <c r="I302" i="2"/>
  <c r="I118" i="2"/>
  <c r="I131" i="2"/>
  <c r="I142" i="2"/>
  <c r="I387" i="2"/>
  <c r="I121" i="2"/>
  <c r="I174" i="2"/>
  <c r="I244" i="2"/>
  <c r="I53" i="2"/>
  <c r="I44" i="2"/>
  <c r="I249" i="2"/>
  <c r="I100" i="2"/>
  <c r="I285" i="2"/>
  <c r="I99" i="2"/>
  <c r="I185" i="2"/>
  <c r="I123" i="2"/>
  <c r="I136" i="2"/>
  <c r="I43" i="2"/>
  <c r="I284" i="2"/>
  <c r="I184" i="2"/>
  <c r="I224" i="2"/>
  <c r="I113" i="2"/>
  <c r="I186" i="2"/>
  <c r="I150" i="2"/>
  <c r="I117" i="2"/>
  <c r="I137" i="2"/>
  <c r="I345" i="2"/>
  <c r="I222" i="2"/>
  <c r="I347" i="2"/>
  <c r="I151" i="2"/>
  <c r="I183" i="2"/>
  <c r="I282" i="2"/>
  <c r="I114" i="2"/>
  <c r="I238" i="2"/>
  <c r="I152" i="2"/>
  <c r="I240" i="2"/>
  <c r="I239" i="2"/>
  <c r="I242" i="2"/>
  <c r="I243" i="2"/>
  <c r="I203" i="2"/>
  <c r="I97" i="2"/>
  <c r="I395" i="2"/>
  <c r="O45" i="2"/>
  <c r="Q45" i="2" s="1"/>
  <c r="I45" i="2"/>
  <c r="O48" i="2"/>
  <c r="Q48" i="2" s="1"/>
  <c r="I93" i="2"/>
  <c r="O93" i="2"/>
  <c r="Q93" i="2" s="1"/>
  <c r="O155" i="2"/>
  <c r="Q155" i="2" s="1"/>
  <c r="I196" i="2"/>
  <c r="Q16" i="2"/>
  <c r="I72" i="2"/>
  <c r="I48" i="2"/>
  <c r="I213" i="2"/>
  <c r="I76" i="2"/>
  <c r="I221" i="2"/>
  <c r="I64" i="2"/>
  <c r="I173" i="2"/>
  <c r="I175" i="2"/>
  <c r="I225" i="2"/>
  <c r="I74" i="2"/>
  <c r="I223" i="2"/>
  <c r="I241" i="2"/>
  <c r="I346" i="2"/>
  <c r="I155" i="2"/>
  <c r="I384" i="2"/>
  <c r="I383" i="2"/>
  <c r="I381" i="2"/>
  <c r="I380" i="2"/>
  <c r="I379" i="2"/>
  <c r="I377" i="2"/>
  <c r="I376" i="2"/>
  <c r="I375" i="2"/>
  <c r="I374" i="2"/>
  <c r="I373" i="2"/>
  <c r="I372" i="2"/>
  <c r="I371" i="2"/>
  <c r="I370" i="2"/>
  <c r="I369" i="2"/>
  <c r="I368" i="2"/>
  <c r="I367" i="2"/>
  <c r="I366" i="2"/>
  <c r="I365" i="2"/>
  <c r="I364" i="2"/>
  <c r="I363" i="2"/>
  <c r="I361" i="2"/>
  <c r="I360" i="2"/>
  <c r="I359" i="2"/>
  <c r="I358" i="2"/>
  <c r="I357" i="2"/>
  <c r="I356" i="2"/>
  <c r="I355" i="2"/>
  <c r="I353" i="2"/>
  <c r="I354" i="2"/>
  <c r="I362" i="2"/>
  <c r="I378" i="2"/>
  <c r="I344" i="2"/>
  <c r="I343" i="2"/>
  <c r="I342" i="2"/>
  <c r="I341" i="2"/>
  <c r="I340" i="2"/>
  <c r="I339" i="2"/>
  <c r="I332" i="2"/>
  <c r="I271" i="2"/>
  <c r="I330" i="2"/>
  <c r="I326" i="2"/>
  <c r="I323" i="2"/>
  <c r="I319" i="2"/>
  <c r="I318" i="2"/>
  <c r="I317" i="2"/>
  <c r="I315" i="2"/>
  <c r="I311" i="2"/>
  <c r="I310" i="2"/>
  <c r="I306" i="2"/>
  <c r="I304" i="2"/>
  <c r="I303" i="2"/>
  <c r="I300" i="2"/>
  <c r="I298" i="2"/>
  <c r="I294" i="2"/>
  <c r="I295" i="2"/>
  <c r="I293" i="2"/>
  <c r="I292" i="2"/>
  <c r="I333" i="2"/>
  <c r="I316" i="2"/>
  <c r="I314" i="2"/>
  <c r="I313" i="2"/>
  <c r="I312" i="2"/>
  <c r="I309" i="2"/>
  <c r="I308" i="2"/>
  <c r="I305" i="2"/>
  <c r="I301" i="2"/>
  <c r="I299" i="2"/>
  <c r="I297" i="2"/>
  <c r="I296" i="2"/>
  <c r="I291" i="2"/>
  <c r="I290" i="2"/>
  <c r="I321" i="2"/>
  <c r="I307" i="2"/>
  <c r="I237" i="2"/>
  <c r="I329" i="2"/>
  <c r="I328" i="2"/>
  <c r="I327" i="2"/>
  <c r="I325" i="2"/>
  <c r="I324" i="2"/>
  <c r="I322" i="2"/>
  <c r="I320" i="2"/>
  <c r="I331" i="2"/>
  <c r="I392" i="2"/>
  <c r="I391" i="2"/>
  <c r="I390" i="2"/>
  <c r="I389" i="2"/>
  <c r="I388" i="2"/>
  <c r="I386" i="2"/>
  <c r="I385" i="2"/>
  <c r="I408" i="2"/>
  <c r="I280" i="2"/>
  <c r="I144" i="2"/>
  <c r="I279" i="2"/>
  <c r="I278" i="2"/>
  <c r="I277" i="2"/>
  <c r="I270" i="2"/>
  <c r="I269" i="2"/>
  <c r="I260" i="2"/>
  <c r="I256" i="2"/>
  <c r="I272" i="2"/>
  <c r="I268" i="2"/>
  <c r="I261" i="2"/>
  <c r="I253" i="2"/>
  <c r="I252" i="2"/>
  <c r="I250" i="2"/>
  <c r="I258" i="2"/>
  <c r="I257" i="2"/>
  <c r="I273" i="2"/>
  <c r="I265" i="2"/>
  <c r="I263" i="2"/>
  <c r="I254" i="2"/>
  <c r="I267" i="2"/>
  <c r="I266" i="2"/>
  <c r="I259" i="2"/>
  <c r="I264" i="2"/>
  <c r="I251" i="2"/>
  <c r="I248" i="2"/>
  <c r="I230" i="2"/>
  <c r="I233" i="2"/>
  <c r="I231" i="2"/>
  <c r="I236" i="2"/>
  <c r="I234" i="2"/>
  <c r="I232" i="2"/>
  <c r="I228" i="2"/>
  <c r="I235" i="2"/>
  <c r="I229" i="2"/>
  <c r="I227" i="2"/>
  <c r="I216" i="2"/>
  <c r="I214" i="2"/>
  <c r="I211" i="2"/>
  <c r="I208" i="2"/>
  <c r="I206" i="2"/>
  <c r="I217" i="2"/>
  <c r="I212" i="2"/>
  <c r="I209" i="2"/>
  <c r="I207" i="2"/>
  <c r="I205" i="2"/>
  <c r="I215" i="2"/>
  <c r="I199" i="2"/>
  <c r="I188" i="2"/>
  <c r="I195" i="2"/>
  <c r="I194" i="2"/>
  <c r="I193" i="2"/>
  <c r="I190" i="2"/>
  <c r="I189" i="2"/>
  <c r="I198" i="2"/>
  <c r="I191" i="2"/>
  <c r="I192" i="2"/>
  <c r="I60" i="2"/>
  <c r="I177" i="2"/>
  <c r="I181" i="2"/>
  <c r="I182" i="2"/>
  <c r="I180" i="2"/>
  <c r="I179" i="2"/>
  <c r="I176" i="2"/>
  <c r="I178" i="2"/>
  <c r="I162" i="2"/>
  <c r="I170" i="2"/>
  <c r="I168" i="2"/>
  <c r="I166" i="2"/>
  <c r="I165" i="2"/>
  <c r="I393" i="2"/>
  <c r="I396" i="2"/>
  <c r="I397" i="2"/>
  <c r="I398" i="2"/>
  <c r="I399" i="2"/>
  <c r="I400" i="2"/>
  <c r="I401" i="2"/>
  <c r="I402" i="2"/>
  <c r="I403" i="2"/>
  <c r="I169" i="2"/>
  <c r="I30" i="2"/>
  <c r="I160" i="2"/>
  <c r="I161" i="2"/>
  <c r="I94" i="2"/>
  <c r="I16" i="2"/>
  <c r="O408" i="2"/>
  <c r="O403" i="2"/>
  <c r="O402" i="2"/>
  <c r="O401" i="2"/>
  <c r="O400" i="2"/>
  <c r="O399" i="2"/>
  <c r="O398" i="2"/>
  <c r="O397" i="2"/>
  <c r="O396" i="2"/>
  <c r="O393" i="2"/>
  <c r="O392" i="2"/>
  <c r="O391" i="2"/>
  <c r="O390" i="2"/>
  <c r="O389" i="2"/>
  <c r="O388" i="2"/>
  <c r="O386" i="2"/>
  <c r="O385" i="2"/>
  <c r="O384" i="2"/>
  <c r="O383" i="2"/>
  <c r="O381" i="2"/>
  <c r="O380" i="2"/>
  <c r="O379" i="2"/>
  <c r="O377" i="2"/>
  <c r="O376" i="2"/>
  <c r="O375" i="2"/>
  <c r="O374" i="2"/>
  <c r="O373" i="2"/>
  <c r="O372" i="2"/>
  <c r="O371" i="2"/>
  <c r="O370" i="2"/>
  <c r="O369" i="2"/>
  <c r="O368" i="2"/>
  <c r="O367" i="2"/>
  <c r="O366" i="2"/>
  <c r="O365" i="2"/>
  <c r="O364" i="2"/>
  <c r="O363" i="2"/>
  <c r="O361" i="2"/>
  <c r="O360" i="2"/>
  <c r="O359" i="2"/>
  <c r="O358" i="2"/>
  <c r="O357" i="2"/>
  <c r="O356" i="2"/>
  <c r="O355" i="2"/>
  <c r="O354" i="2"/>
  <c r="O353" i="2"/>
  <c r="O378" i="2"/>
  <c r="O362" i="2"/>
  <c r="O344" i="2"/>
  <c r="O343" i="2"/>
  <c r="O342" i="2"/>
  <c r="O341" i="2"/>
  <c r="O340" i="2"/>
  <c r="O339" i="2"/>
  <c r="O271" i="2"/>
  <c r="O332" i="2"/>
  <c r="O330" i="2"/>
  <c r="O326" i="2"/>
  <c r="O323" i="2"/>
  <c r="O319" i="2"/>
  <c r="O318" i="2"/>
  <c r="O317" i="2"/>
  <c r="O315" i="2"/>
  <c r="O311" i="2"/>
  <c r="O310" i="2"/>
  <c r="O306" i="2"/>
  <c r="O304" i="2"/>
  <c r="O303" i="2"/>
  <c r="O300" i="2"/>
  <c r="O298" i="2"/>
  <c r="O295" i="2"/>
  <c r="O294" i="2"/>
  <c r="O293" i="2"/>
  <c r="O292" i="2"/>
  <c r="O333" i="2"/>
  <c r="O316" i="2"/>
  <c r="O314" i="2"/>
  <c r="O313" i="2"/>
  <c r="O312" i="2"/>
  <c r="O309" i="2"/>
  <c r="O308" i="2"/>
  <c r="O305" i="2"/>
  <c r="O301" i="2"/>
  <c r="O299" i="2"/>
  <c r="O297" i="2"/>
  <c r="O296" i="2"/>
  <c r="O291" i="2"/>
  <c r="O290" i="2"/>
  <c r="O321" i="2"/>
  <c r="O307" i="2"/>
  <c r="O237" i="2"/>
  <c r="O329" i="2"/>
  <c r="O328" i="2"/>
  <c r="O327" i="2"/>
  <c r="O325" i="2"/>
  <c r="O324" i="2"/>
  <c r="O322" i="2"/>
  <c r="O320" i="2"/>
  <c r="O331" i="2"/>
  <c r="O280" i="2"/>
  <c r="O144" i="2"/>
  <c r="Q144" i="2" s="1"/>
  <c r="O279" i="2"/>
  <c r="O278" i="2"/>
  <c r="O277" i="2"/>
  <c r="O270" i="2"/>
  <c r="O269" i="2"/>
  <c r="O260" i="2"/>
  <c r="O256" i="2"/>
  <c r="O272" i="2"/>
  <c r="O268" i="2"/>
  <c r="O261" i="2"/>
  <c r="O253" i="2"/>
  <c r="O252" i="2"/>
  <c r="O250" i="2"/>
  <c r="O258" i="2"/>
  <c r="O257" i="2"/>
  <c r="O273" i="2"/>
  <c r="O265" i="2"/>
  <c r="O263" i="2"/>
  <c r="O254" i="2"/>
  <c r="O267" i="2"/>
  <c r="O266" i="2"/>
  <c r="O259" i="2"/>
  <c r="O264" i="2"/>
  <c r="O251" i="2"/>
  <c r="O248" i="2"/>
  <c r="O230" i="2"/>
  <c r="Q230" i="2" s="1"/>
  <c r="O233" i="2"/>
  <c r="O231" i="2"/>
  <c r="Q231" i="2" s="1"/>
  <c r="O236" i="2"/>
  <c r="O234" i="2"/>
  <c r="O232" i="2"/>
  <c r="O228" i="2"/>
  <c r="Q228" i="2" s="1"/>
  <c r="O235" i="2"/>
  <c r="O229" i="2"/>
  <c r="Q229" i="2" s="1"/>
  <c r="O227" i="2"/>
  <c r="Q227" i="2" s="1"/>
  <c r="O216" i="2"/>
  <c r="Q216" i="2" s="1"/>
  <c r="O214" i="2"/>
  <c r="Q214" i="2" s="1"/>
  <c r="O211" i="2"/>
  <c r="Q211" i="2" s="1"/>
  <c r="O208" i="2"/>
  <c r="Q208" i="2" s="1"/>
  <c r="O206" i="2"/>
  <c r="Q206" i="2" s="1"/>
  <c r="O217" i="2"/>
  <c r="Q217" i="2" s="1"/>
  <c r="O212" i="2"/>
  <c r="Q212" i="2" s="1"/>
  <c r="O209" i="2"/>
  <c r="Q209" i="2" s="1"/>
  <c r="O207" i="2"/>
  <c r="Q207" i="2" s="1"/>
  <c r="O205" i="2"/>
  <c r="Q205" i="2" s="1"/>
  <c r="O215" i="2"/>
  <c r="Q215" i="2" s="1"/>
  <c r="O199" i="2"/>
  <c r="Q199" i="2" s="1"/>
  <c r="O188" i="2"/>
  <c r="Q188" i="2" s="1"/>
  <c r="O195" i="2"/>
  <c r="Q195" i="2" s="1"/>
  <c r="O194" i="2"/>
  <c r="Q194" i="2" s="1"/>
  <c r="O193" i="2"/>
  <c r="Q193" i="2" s="1"/>
  <c r="O190" i="2"/>
  <c r="Q190" i="2" s="1"/>
  <c r="O189" i="2"/>
  <c r="Q189" i="2" s="1"/>
  <c r="O198" i="2"/>
  <c r="Q198" i="2" s="1"/>
  <c r="O191" i="2"/>
  <c r="Q191" i="2" s="1"/>
  <c r="O192" i="2"/>
  <c r="Q192" i="2" s="1"/>
  <c r="O60" i="2"/>
  <c r="Q60" i="2" s="1"/>
  <c r="O177" i="2"/>
  <c r="Q177" i="2" s="1"/>
  <c r="O181" i="2"/>
  <c r="Q181" i="2" s="1"/>
  <c r="O182" i="2"/>
  <c r="Q182" i="2" s="1"/>
  <c r="O180" i="2"/>
  <c r="Q180" i="2" s="1"/>
  <c r="O179" i="2"/>
  <c r="Q179" i="2" s="1"/>
  <c r="O176" i="2"/>
  <c r="Q176" i="2" s="1"/>
  <c r="O178" i="2"/>
  <c r="Q178" i="2" s="1"/>
  <c r="O162" i="2"/>
  <c r="Q162" i="2" s="1"/>
  <c r="O170" i="2"/>
  <c r="Q170" i="2" s="1"/>
  <c r="O168" i="2"/>
  <c r="Q168" i="2" s="1"/>
  <c r="O166" i="2"/>
  <c r="Q166" i="2" s="1"/>
  <c r="O165" i="2"/>
  <c r="Q165" i="2" s="1"/>
  <c r="O164" i="2"/>
  <c r="Q164" i="2" s="1"/>
  <c r="O169" i="2"/>
  <c r="Q169" i="2" s="1"/>
  <c r="O30" i="2"/>
  <c r="Q30" i="2" s="1"/>
  <c r="O160" i="2"/>
  <c r="Q160" i="2" s="1"/>
  <c r="O161" i="2"/>
  <c r="Q161" i="2" s="1"/>
  <c r="O167" i="2"/>
  <c r="Q167" i="2" s="1"/>
  <c r="I167" i="2"/>
  <c r="O94" i="2"/>
  <c r="Q94" i="2" s="1"/>
  <c r="O95" i="2"/>
  <c r="Q95" i="2" s="1"/>
  <c r="I95" i="2"/>
  <c r="O156" i="2"/>
  <c r="Q156" i="2" s="1"/>
  <c r="I156" i="2"/>
  <c r="O154" i="2"/>
  <c r="Q154" i="2" s="1"/>
  <c r="I154" i="2"/>
  <c r="O59" i="2"/>
  <c r="Q59" i="2" s="1"/>
  <c r="I59" i="2"/>
  <c r="O91" i="2"/>
  <c r="Q91" i="2" s="1"/>
  <c r="I91" i="2"/>
  <c r="I38" i="2"/>
  <c r="O89" i="2"/>
  <c r="Q89" i="2" s="1"/>
  <c r="I89" i="2"/>
  <c r="O90" i="2"/>
  <c r="Q90" i="2" s="1"/>
  <c r="I90" i="2"/>
  <c r="O87" i="2"/>
  <c r="Q87" i="2" s="1"/>
  <c r="I87" i="2"/>
  <c r="O88" i="2"/>
  <c r="Q88" i="2" s="1"/>
  <c r="I88" i="2"/>
  <c r="O85" i="2"/>
  <c r="Q85" i="2" s="1"/>
  <c r="I85" i="2"/>
  <c r="I86" i="2"/>
  <c r="O145" i="2"/>
  <c r="Q145" i="2" s="1"/>
  <c r="I145" i="2"/>
  <c r="O141" i="2"/>
  <c r="Q141" i="2" s="1"/>
  <c r="I141" i="2"/>
  <c r="O140" i="2"/>
  <c r="Q140" i="2" s="1"/>
  <c r="I140" i="2"/>
  <c r="O84" i="2"/>
  <c r="Q84" i="2" s="1"/>
  <c r="I84" i="2"/>
  <c r="O83" i="2"/>
  <c r="Q83" i="2" s="1"/>
  <c r="I83" i="2"/>
  <c r="O82" i="2"/>
  <c r="Q82" i="2" s="1"/>
  <c r="I82" i="2"/>
  <c r="O125" i="2"/>
  <c r="Q125" i="2" s="1"/>
  <c r="I125" i="2"/>
  <c r="O81" i="2"/>
  <c r="Q81" i="2" s="1"/>
  <c r="I81" i="2"/>
  <c r="O132" i="2"/>
  <c r="Q132" i="2" s="1"/>
  <c r="I132" i="2"/>
  <c r="O133" i="2"/>
  <c r="Q133" i="2" s="1"/>
  <c r="I133" i="2"/>
  <c r="O130" i="2"/>
  <c r="Q130" i="2" s="1"/>
  <c r="I130" i="2"/>
  <c r="O128" i="2"/>
  <c r="Q128" i="2" s="1"/>
  <c r="I128" i="2"/>
  <c r="O80" i="2"/>
  <c r="Q80" i="2" s="1"/>
  <c r="I80" i="2"/>
  <c r="O120" i="2"/>
  <c r="Q120" i="2" s="1"/>
  <c r="I120" i="2"/>
  <c r="O58" i="2"/>
  <c r="Q58" i="2" s="1"/>
  <c r="I58" i="2"/>
  <c r="O57" i="2"/>
  <c r="Q57" i="2" s="1"/>
  <c r="I57" i="2"/>
  <c r="O56" i="2"/>
  <c r="Q56" i="2" s="1"/>
  <c r="I56" i="2"/>
  <c r="O79" i="2"/>
  <c r="Q79" i="2" s="1"/>
  <c r="I79" i="2"/>
  <c r="O75" i="2"/>
  <c r="Q75" i="2" s="1"/>
  <c r="I75" i="2"/>
  <c r="O78" i="2"/>
  <c r="Q78" i="2" s="1"/>
  <c r="I78" i="2"/>
  <c r="O77" i="2"/>
  <c r="Q77" i="2" s="1"/>
  <c r="I77" i="2"/>
  <c r="O54" i="2"/>
  <c r="Q54" i="2" s="1"/>
  <c r="I54" i="2"/>
  <c r="O52" i="2"/>
  <c r="Q52" i="2" s="1"/>
  <c r="I52" i="2"/>
  <c r="O51" i="2"/>
  <c r="Q51" i="2" s="1"/>
  <c r="I51" i="2"/>
  <c r="O50" i="2"/>
  <c r="Q50" i="2" s="1"/>
  <c r="I50" i="2"/>
  <c r="O71" i="2"/>
  <c r="Q71" i="2" s="1"/>
  <c r="I71" i="2"/>
  <c r="O73" i="2"/>
  <c r="Q73" i="2" s="1"/>
  <c r="I73" i="2"/>
  <c r="O70" i="2"/>
  <c r="Q70" i="2" s="1"/>
  <c r="I70" i="2"/>
  <c r="O49" i="2"/>
  <c r="Q49" i="2" s="1"/>
  <c r="I49" i="2"/>
  <c r="O68" i="2"/>
  <c r="Q68" i="2" s="1"/>
  <c r="I68" i="2"/>
  <c r="O67" i="2"/>
  <c r="Q67" i="2" s="1"/>
  <c r="I67" i="2"/>
  <c r="O69" i="2"/>
  <c r="Q69" i="2" s="1"/>
  <c r="I69" i="2"/>
  <c r="O66" i="2"/>
  <c r="Q66" i="2" s="1"/>
  <c r="I66" i="2"/>
  <c r="O65" i="2"/>
  <c r="Q65" i="2" s="1"/>
  <c r="I65" i="2"/>
  <c r="O47" i="2"/>
  <c r="Q47" i="2" s="1"/>
  <c r="I47" i="2"/>
  <c r="O46" i="2"/>
  <c r="Q46" i="2" s="1"/>
  <c r="I46" i="2"/>
  <c r="O62" i="2"/>
  <c r="Q62" i="2" s="1"/>
  <c r="I62" i="2"/>
  <c r="O61" i="2"/>
  <c r="Q61" i="2" s="1"/>
  <c r="I61" i="2"/>
  <c r="O63" i="2"/>
  <c r="Q63" i="2" s="1"/>
  <c r="I63" i="2"/>
</calcChain>
</file>

<file path=xl/sharedStrings.xml><?xml version="1.0" encoding="utf-8"?>
<sst xmlns="http://schemas.openxmlformats.org/spreadsheetml/2006/main" count="2022" uniqueCount="1215">
  <si>
    <t>Scoring System</t>
  </si>
  <si>
    <t>High-Injury Network</t>
  </si>
  <si>
    <t>Ped Gap Issue</t>
  </si>
  <si>
    <t>Bike Gap Issue</t>
  </si>
  <si>
    <t>Proposed Solution</t>
  </si>
  <si>
    <t>Environmental Justice Area / Social Vulnerability Impact</t>
  </si>
  <si>
    <t>Criteria</t>
  </si>
  <si>
    <t>Score</t>
  </si>
  <si>
    <t>Countermeasure / Improvement</t>
  </si>
  <si>
    <t>0-100% resolution of safety issue</t>
  </si>
  <si>
    <t>0-100% resolution of ped gap</t>
  </si>
  <si>
    <t>0-100% resolution of bike gap</t>
  </si>
  <si>
    <t>Based on the Greater Madison MPO Tier 1 and 2 Enivronmental Justice Areas</t>
  </si>
  <si>
    <t>Not on HIN</t>
  </si>
  <si>
    <t>Issue not related to network gap</t>
  </si>
  <si>
    <t>Speed Humps</t>
  </si>
  <si>
    <t>Map at https://cityofmadison.maps.arcgis.com/apps/webappviewer/index.html?id=16591d0e179b4229bb0257ce4eb17827</t>
  </si>
  <si>
    <t>On HIN but no ped/bike A or B crashes in last 5 years or MV A</t>
  </si>
  <si>
    <t>Need for small improvements</t>
  </si>
  <si>
    <t>Rectangular Rapid Flashing Beacon (RRFB)</t>
  </si>
  <si>
    <t>Up to 47%*</t>
  </si>
  <si>
    <t>Up to 98%*</t>
  </si>
  <si>
    <t xml:space="preserve">Up to 98% </t>
  </si>
  <si>
    <t>On HIN &amp; 1 ped/bike A or B crash or 1 MV A crash</t>
  </si>
  <si>
    <t>Sidewalk gap on a residential street or ped crossing safety in area with high pedestrian generators (bus stops, parks, schools, stores)</t>
  </si>
  <si>
    <t>No facility on collector street or residential street with volume over 2000; need for crossing improvements on collector; high trip generators on established route</t>
  </si>
  <si>
    <t>New Sidewalk or Path</t>
  </si>
  <si>
    <t>65-89%*</t>
  </si>
  <si>
    <t>up to 100%</t>
  </si>
  <si>
    <t>Sidewalk gap on a collector street or crossing safety in area with pedestrian generators (bus stops, parks, schools, stores)</t>
  </si>
  <si>
    <t>Gap in facilities on collector street or improvements needed to higher volume street</t>
  </si>
  <si>
    <t>New Marked Bike Lane on Urban 4-lane undivided local, collector</t>
  </si>
  <si>
    <t>57%*</t>
  </si>
  <si>
    <t>On HIN &amp; 3 ped/bike A or B crashes or MV A crashes</t>
  </si>
  <si>
    <t>Crossing unsignalized street 3+ lanes</t>
  </si>
  <si>
    <t>Crossing unsignilzed street 3+ lanes</t>
  </si>
  <si>
    <t>New Marked Bike Lane on Urban 2-lane undivided local, collector</t>
  </si>
  <si>
    <t>30%*</t>
  </si>
  <si>
    <t>Up to 100%</t>
  </si>
  <si>
    <t>On HIN &amp; 4 ped/bike A or B crashes or MV A</t>
  </si>
  <si>
    <t>Gap in facilities on arterial street</t>
  </si>
  <si>
    <t>Gap in facilities on arterial street or alternative to arterial</t>
  </si>
  <si>
    <t>Buffered bike lane</t>
  </si>
  <si>
    <t>30-57%</t>
  </si>
  <si>
    <t>On HIN, Fatality</t>
  </si>
  <si>
    <t>Protected Bike Lane or Path</t>
  </si>
  <si>
    <t>57%+</t>
  </si>
  <si>
    <t xml:space="preserve">Bike Boulevard </t>
  </si>
  <si>
    <t>Varies by treatments</t>
  </si>
  <si>
    <t>Protected Intersection</t>
  </si>
  <si>
    <t>Green Bike Markings</t>
  </si>
  <si>
    <t>Continental Crosswalks</t>
  </si>
  <si>
    <t>Up to 40%*</t>
  </si>
  <si>
    <t>Advance Yield Markings or Signs</t>
  </si>
  <si>
    <t>Up to 25%*</t>
  </si>
  <si>
    <t>New Accessible Crosswalk</t>
  </si>
  <si>
    <t>25-50%</t>
  </si>
  <si>
    <t>50-75%*</t>
  </si>
  <si>
    <t>Islands - speeding</t>
  </si>
  <si>
    <t>Up to 56%</t>
  </si>
  <si>
    <t>Islands - crashes</t>
  </si>
  <si>
    <t>Islands - passing zones</t>
  </si>
  <si>
    <t>Islands - pedestrian/bike refuge</t>
  </si>
  <si>
    <t>56%*</t>
  </si>
  <si>
    <t xml:space="preserve">Chicane </t>
  </si>
  <si>
    <t>Up to 75%</t>
  </si>
  <si>
    <t>Signal Head - over each lane</t>
  </si>
  <si>
    <t>Up to 80%</t>
  </si>
  <si>
    <t xml:space="preserve">Lighting upgrade - pedestrian </t>
  </si>
  <si>
    <t>42%*</t>
  </si>
  <si>
    <t>Lighting upgrade - intersections</t>
  </si>
  <si>
    <t>Up to 38%*</t>
  </si>
  <si>
    <t>Lighting upgrade - urban highway</t>
  </si>
  <si>
    <t>Up to 28%*</t>
  </si>
  <si>
    <t>Road Diet</t>
  </si>
  <si>
    <t>19-47%*</t>
  </si>
  <si>
    <t>Median Closure</t>
  </si>
  <si>
    <t>Pedestrian Countdown Timer</t>
  </si>
  <si>
    <t>10%*</t>
  </si>
  <si>
    <t>Raised Crossing</t>
  </si>
  <si>
    <t>30-50%</t>
  </si>
  <si>
    <t>Bumpouts - passing</t>
  </si>
  <si>
    <t>Bumpout - visibility</t>
  </si>
  <si>
    <t>Signs - Active</t>
  </si>
  <si>
    <t>25-40%</t>
  </si>
  <si>
    <t>Signs - Static</t>
  </si>
  <si>
    <t>5-10%</t>
  </si>
  <si>
    <t>Pedestrian Hybrid Beacon</t>
  </si>
  <si>
    <t>29-55%*</t>
  </si>
  <si>
    <t>Signal Timing change - Leading Ped/Bike Interval</t>
  </si>
  <si>
    <t>13%*</t>
  </si>
  <si>
    <t>Traffic Circle</t>
  </si>
  <si>
    <t>Hardened Centerline</t>
  </si>
  <si>
    <t>NYC reports 20% crash reduction</t>
  </si>
  <si>
    <t>* Based on FHWA Countermeasure guide (safety.fhwa.dot.gov/provencountermeasures/)</t>
  </si>
  <si>
    <t>Request ID #</t>
  </si>
  <si>
    <t>Location</t>
  </si>
  <si>
    <t>Alder District</t>
  </si>
  <si>
    <t>Issue/Concern</t>
  </si>
  <si>
    <t>Status</t>
  </si>
  <si>
    <t>High Injury Network</t>
  </si>
  <si>
    <t>Ped Gap issue</t>
  </si>
  <si>
    <t>Bike Gap issue</t>
  </si>
  <si>
    <t>Total</t>
  </si>
  <si>
    <t>Proposed solution</t>
  </si>
  <si>
    <t>Expected impact on safety</t>
  </si>
  <si>
    <t>Expected impact-ped gap</t>
  </si>
  <si>
    <t>Expected impact-bike gap</t>
  </si>
  <si>
    <t>EJ Area / Social Vulnerability Impact</t>
  </si>
  <si>
    <t>Total benefit of project</t>
  </si>
  <si>
    <t>Overall benefit score/cost</t>
  </si>
  <si>
    <t>Additional Information</t>
  </si>
  <si>
    <t>Park St at Buick St (near The Village on Park)</t>
  </si>
  <si>
    <t>Overall safety; neighborhood street but 4 lanes; change feel of street; pedestrian crashes are primarily left turns from Buick  onto Park St</t>
  </si>
  <si>
    <t>Yield to Pedestrian Signage</t>
  </si>
  <si>
    <t>W Johnson St at N Frances St</t>
  </si>
  <si>
    <t>Pedestrian crashes are MV turnlng left from Johnson to Frances or MV turning left from Frances onto Johnson</t>
  </si>
  <si>
    <t>Test hardened centerline ( NYC info at https://www1.nyc.gov/html/dot/html/pedestrians/turn-calming.shtml)</t>
  </si>
  <si>
    <t>One of the top K,A, B pedestrian crash locations (2017-2021)</t>
  </si>
  <si>
    <t>Cottage Grove Rd at Flora/Meadowlark</t>
  </si>
  <si>
    <t>Speed Reduction request from resident in area to continue reduction to at least Meadowlark which is a popular crossing location</t>
  </si>
  <si>
    <t>Review for speed reduction &amp; sign appropriate speed limit</t>
  </si>
  <si>
    <t>E Washington Ave at Baldwin St</t>
  </si>
  <si>
    <t>Ped safety from lack of yielding - both right turns and left turn crashes, speeding, people don't seem to know which lane is turning/going straight</t>
  </si>
  <si>
    <t xml:space="preserve">Add left turn lane designations with signs/markings </t>
  </si>
  <si>
    <t>Coordinate with BRT for potential future project to address pedestrian crossing safety; One of the top K,A,B pedestrian crash locations (2017-2021)</t>
  </si>
  <si>
    <t>John Nolen Dr (S of North Shore)</t>
  </si>
  <si>
    <t>Vision Zero Action Plan Strategy: Review 10% of HIN streets each year and change speed limits where appropriate</t>
  </si>
  <si>
    <t xml:space="preserve">Sign reduced speed limits to support Vision Zero after review </t>
  </si>
  <si>
    <t>N Thompson Dr at Jana Ln</t>
  </si>
  <si>
    <t xml:space="preserve">Crashes from drivers existing private driveway, turning left onto N Thompson Drive.  Visibility issues. </t>
  </si>
  <si>
    <t>Install quick curb until future project in this location; may require quick curb replacement in future</t>
  </si>
  <si>
    <t>E Washington Ave (E of Stoughton Rd)</t>
  </si>
  <si>
    <t>Mineral Point Rd (W of Whitney)</t>
  </si>
  <si>
    <t>University Ave at Randall Ave</t>
  </si>
  <si>
    <t>People driving don't yield to bikes headed east; Randall has most crashes of counterflow lane intersections</t>
  </si>
  <si>
    <t>Rewire signal controller to allow for leading ped/bike interval on south leg</t>
  </si>
  <si>
    <t>Cottage Grove Rd at Cap City Path</t>
  </si>
  <si>
    <t>Lack of yielding at path crossing</t>
  </si>
  <si>
    <t>Add light up yield to ped/bike sign</t>
  </si>
  <si>
    <t>Due to railroad crossing no RRFB currenlty allowed at this location</t>
  </si>
  <si>
    <t>S Park St at Olin Ave</t>
  </si>
  <si>
    <t>Majority of crashes at Park St intersection &amp; are failure to yield by MV; 2 crashes were pedestrians crossing Olin</t>
  </si>
  <si>
    <t>Improve signing/marking</t>
  </si>
  <si>
    <t>Potential for future improvements depending on Metro network redesign &amp; BRT</t>
  </si>
  <si>
    <t>E Johnson St at Pinckney St</t>
  </si>
  <si>
    <t>Ped/bike crossing safety; Common crash is cars going straight on Pinckney when Johnson traffic stopped and not looking for left side bike lane traffic</t>
  </si>
  <si>
    <t>Added green marking already; reviewing signal timing</t>
  </si>
  <si>
    <t>Old Sauk Rd (Beltline to Westfield)</t>
  </si>
  <si>
    <t>Post Rd at Cannonball Path (Leopold Elementary)</t>
  </si>
  <si>
    <t>RRFB</t>
  </si>
  <si>
    <t>Added bumpouts and continental crosswalk in 2020</t>
  </si>
  <si>
    <t>Portage Rd near Clove Dr</t>
  </si>
  <si>
    <t>Crashes on curve (alcohol as factor)</t>
  </si>
  <si>
    <t>2 Islands around curve</t>
  </si>
  <si>
    <t xml:space="preserve">Zeier Rd - E Towne Way shopping mall area </t>
  </si>
  <si>
    <t>Turn safety (crashes all during months the barrels are not set up); lack of accessible pedestrian crossings at Zeier/E Towne Way</t>
  </si>
  <si>
    <t>Convert to left turns only with center island.  This is set up with barrels, annually, December thru March. Add new crosswalk with continental crossing, accessible curb ramps</t>
  </si>
  <si>
    <t>Currently City staff costs set up the barrels each year so a permanent solution would save staff resources (TE delivers barrels, MPD sets them up)</t>
  </si>
  <si>
    <t>Hammersley Rd at Theresa Ter (Anana Elementary)</t>
  </si>
  <si>
    <t>School crossing improvement; concerns for children walking to school</t>
  </si>
  <si>
    <t>Dutch Mill/Femrite</t>
  </si>
  <si>
    <t>Park St at Haywood</t>
  </si>
  <si>
    <t>Bike/ped crossing improvements; request from someone trying to go from Arboretum to South Shore Bike Blvd but cannot cross S Park St at commute time</t>
  </si>
  <si>
    <t>Sherman Ave (Few to Marston)</t>
  </si>
  <si>
    <t>Speeding on Sherman; MV crossing centerline</t>
  </si>
  <si>
    <t>Islands at Few St and at Marston St</t>
  </si>
  <si>
    <t>Atwood at Waubesa/Miller</t>
  </si>
  <si>
    <t>Hold Projects</t>
  </si>
  <si>
    <t>Impacts due to 2023 Miller Ave project; do RRFB with that project</t>
  </si>
  <si>
    <t xml:space="preserve">Regent St at Brooks </t>
  </si>
  <si>
    <t>Pedestrian crossing safety</t>
  </si>
  <si>
    <t>E Washington Ave near Hawthorne Library</t>
  </si>
  <si>
    <t>Improve pedestrian crossing safety</t>
  </si>
  <si>
    <t>RRFB and Continental Crosswalks</t>
  </si>
  <si>
    <t>Park St at Regent St</t>
  </si>
  <si>
    <t>Add Continental Crosswalks; Test basic hardened centerline at island (NYC Info at https://www1.nyc.gov/html/dot/html/pedestrians/turn-calming.shtml)</t>
  </si>
  <si>
    <t>Potential future larger intersection project with redevelopment at this intersection</t>
  </si>
  <si>
    <t>McKenna Blvd &amp; Putnam Rd</t>
  </si>
  <si>
    <t>Crashes when drivers cut corner between McKenna and Putnam</t>
  </si>
  <si>
    <t>Islands</t>
  </si>
  <si>
    <t>Fish Hatchery Rd at Park St</t>
  </si>
  <si>
    <t>Improve pedestrian/bike crossing safety; challenging location for pedestrians &amp; bikes; failure to yield crashes</t>
  </si>
  <si>
    <t>Countdown Pedestrian Signals; Create space near Peloton for bike lane to connect to Parr; green markings on Park for through bike lane</t>
  </si>
  <si>
    <t>Milwaukee Street esp near Crystal/Swanton</t>
  </si>
  <si>
    <t>People pass on right in bike lane; safety for bike lane users; improve crossings for people walking</t>
  </si>
  <si>
    <t>2 bumpouts - Andrew Way, Daffodil Ln</t>
  </si>
  <si>
    <t>Action Plan strategy - Support for speed limit reductions</t>
  </si>
  <si>
    <t>Northport Dr at N Sherman</t>
  </si>
  <si>
    <t>Safety of ped/bike crossing; numerous distracted driving crashes; 1 bike in crosswalk/MV failure to yield</t>
  </si>
  <si>
    <t>Upgrade to continental crosswalks</t>
  </si>
  <si>
    <t>Schroeder Rd - Laurie to Rayovac, Ellis Potter Ct</t>
  </si>
  <si>
    <t>Speeding; bike route; ped crossing safety; fatality at Ellis Poter Ct</t>
  </si>
  <si>
    <t>3 Islands</t>
  </si>
  <si>
    <t>Dempsey Rd - Calvert/ Path crossing area</t>
  </si>
  <si>
    <t>Speeding; motorcycle fatality at curve</t>
  </si>
  <si>
    <t>Islands around curve</t>
  </si>
  <si>
    <t>Northport Dr at Goodland Dr</t>
  </si>
  <si>
    <t>Slow traffic; improve ped/bike accomondations - pedestrian/bike crashes along here are frequently failure to yield - Goodland currently has a bus stop &amp;  provides access to Dane County DHS &amp; walking trails</t>
  </si>
  <si>
    <t>Add RRFB at Northport/Goodland</t>
  </si>
  <si>
    <t>Some improvements made at other high crash intersections already including  RRFB near Walgreens, School Rd</t>
  </si>
  <si>
    <t>Sprecher at Dominion</t>
  </si>
  <si>
    <t xml:space="preserve">Pedestrian/bike crossing safety; route to park </t>
  </si>
  <si>
    <t>Raymond Rd near Gilbert &amp; Tawhee</t>
  </si>
  <si>
    <t>Pedestrian crossing safety &amp; speeding</t>
  </si>
  <si>
    <t>Bumpout at Gilbert</t>
  </si>
  <si>
    <t>RRFB added at Raymond/Gilbert in 2020</t>
  </si>
  <si>
    <t>Hayes Rd - near Dawn Rd</t>
  </si>
  <si>
    <t>Fatality (speeding hit parked semi just past Forest Run); Ped hit at Dawn Rd Failure to Yield; Single vehicle crash was run off road/hit tree ; speed related crashes near Anniversary Ln</t>
  </si>
  <si>
    <t>5 islands</t>
  </si>
  <si>
    <t>E Washington Ave at Pawling</t>
  </si>
  <si>
    <t>Improve crossing safety</t>
  </si>
  <si>
    <t>Pierstoff/Pearson Rd area</t>
  </si>
  <si>
    <t>S Park St at W Lakeside St</t>
  </si>
  <si>
    <t>Ped/Bike crossing safety; 1 bike crash with bike not seeing car before turning left</t>
  </si>
  <si>
    <t>Continental crosswalks</t>
  </si>
  <si>
    <t>Park St at W Washington/Vilas Ave</t>
  </si>
  <si>
    <t>Improve visibility of pedestrians crossing Park St; challenges with electrical pole blocking ped visibility on SW corner; crashes are often cars turning right from Vilas on S Park as well as reckless/DUI drivers from W Washington turn south on Park St</t>
  </si>
  <si>
    <t xml:space="preserve">Add small bumpout at S Park/Vilas southwest corner; add continental crosswalks </t>
  </si>
  <si>
    <t>One of the top K,A,B pedestrian crash locations (2017-2021) that has not already had improvements</t>
  </si>
  <si>
    <t>Westfield Rd (N) at Walnut Grove Park</t>
  </si>
  <si>
    <t>Speeding; ped crossing safety; bike crash at Westfield at Colony in crosswalk</t>
  </si>
  <si>
    <t xml:space="preserve">3 Speed humps &amp; 2 Islands, new crosswalks, speed reduction </t>
  </si>
  <si>
    <t>Milwaukee Street - Milo</t>
  </si>
  <si>
    <t xml:space="preserve">Milwaukee at N Thompson </t>
  </si>
  <si>
    <t>Reckless driving; pedestrian safety; sidewalk gap</t>
  </si>
  <si>
    <t>Bumpouts, sidewalk section to bus stop</t>
  </si>
  <si>
    <t>Speeds; Ice Age Junction path/trail crossing; bike fatality at path crossing</t>
  </si>
  <si>
    <t>Improvements made at cross pathing previously</t>
  </si>
  <si>
    <t>Odana Rd - Tokay to Gammon</t>
  </si>
  <si>
    <t>People pass in turn lane - safety of peds crossing and bikes, bus stop crossing just east of Gammon (no close crosswalk)</t>
  </si>
  <si>
    <t>Badger Road near Cypress (Lincoln Elementary)</t>
  </si>
  <si>
    <t>Speeding at school start/end; ped safety at crossing guard location (also a bus stop)</t>
  </si>
  <si>
    <t>Seminole Hwy - south of beltline</t>
  </si>
  <si>
    <t>Speeding; bike lane, no sidewalk</t>
  </si>
  <si>
    <t>Driver Speed Feedback Board</t>
  </si>
  <si>
    <t>Rebuilding/widening center concrete islands, and upgrading all signal heads and adding a median signal pole; signal cabinet upgrades</t>
  </si>
  <si>
    <t>Winnebago Dr</t>
  </si>
  <si>
    <t>Speeding; failure to yield at crosswalks</t>
  </si>
  <si>
    <t>Add bumpouts to 2 intersections west of Vondron: Vondron/Dondee area has bumpouts/islands</t>
  </si>
  <si>
    <t xml:space="preserve">Whitney Way at Mineral Pt Rd </t>
  </si>
  <si>
    <t>Improve intersection safety for all users</t>
  </si>
  <si>
    <t>Overall safety</t>
  </si>
  <si>
    <t>BRT project will make improvements at this intersection</t>
  </si>
  <si>
    <t>John Nolen Dr at North Shore &amp; Path crossing</t>
  </si>
  <si>
    <t>Improve overall safety; one of the highest bike crash locations; Red light violation factor in MV fatality</t>
  </si>
  <si>
    <t>Added green marking, light up No Turn on Red signs. Signals on recall for ped/bike crossing. Future improvements with JND reconstruction project.</t>
  </si>
  <si>
    <t>Gammon - Tree Ln to Stonefield</t>
  </si>
  <si>
    <t>Overall safety, slow traffic; pedestrian crossing safety, gap in bike network</t>
  </si>
  <si>
    <t>Engagement/Data Projects</t>
  </si>
  <si>
    <t xml:space="preserve">Missing bike connection; pedestrian crossing concerns near Hilldale </t>
  </si>
  <si>
    <t>Mineral Point Rd - Speedway to Whitney</t>
  </si>
  <si>
    <t>Missing bike connection; difficult ped crossings</t>
  </si>
  <si>
    <t>E Washington from Marquette to Baldwin</t>
  </si>
  <si>
    <t>Further reduction in speed limit</t>
  </si>
  <si>
    <t>Continue to evaluate outcomes from current speed reduction</t>
  </si>
  <si>
    <t>University between Babcock &amp; Gorham</t>
  </si>
  <si>
    <t>West bound bike lane not all ages,abilities</t>
  </si>
  <si>
    <t>Gammon from Gammon Ln to Watts</t>
  </si>
  <si>
    <t>Pedestrian crossing improvements</t>
  </si>
  <si>
    <t>HSIP funded project at intersections with Watts: Look at any additional improvements after project completed; added RRFB/continental crosswalk at Gammon Ln</t>
  </si>
  <si>
    <t>University Ave between Allen and Midvale</t>
  </si>
  <si>
    <t>Speed Reduction request from resident in area</t>
  </si>
  <si>
    <t>Work with Dane County to review speed limit</t>
  </si>
  <si>
    <t>Gilbert Rd - Entire Length</t>
  </si>
  <si>
    <t>Bike gap/alternative to Whitney, pedestrian crossing safety, speeding; no sidewalk on 1100 block; request for RRFB to serve Elementary Sch at Raymond/Gilbert</t>
  </si>
  <si>
    <t>Highland at University</t>
  </si>
  <si>
    <t>Added continental crosswalks in 2020; review after U Bay Dr improvements to see if any change in traffic; no projects in this corridor until 2024 to allow emergency access during University Ave project</t>
  </si>
  <si>
    <t>Southwest Path Crossing at Midvale</t>
  </si>
  <si>
    <t>Large reduction in crashes since installation of RRFB and green marking; monitor to see if crashes go up</t>
  </si>
  <si>
    <t>North Shore (Proudfit) at Southwest Path</t>
  </si>
  <si>
    <t>Bike safety; Crashes are typically a 2nd bike and cars start after 1st bike passes</t>
  </si>
  <si>
    <t>Pavement rating of 5; potential for future Engineering project or future federal funding opportunities focused on safety</t>
  </si>
  <si>
    <t>E Washington at Hwy 30</t>
  </si>
  <si>
    <t>Discuss potential solutions with WisDOT</t>
  </si>
  <si>
    <t>N Sixth St Bike Blvd including E Washington &amp; Packers crossing</t>
  </si>
  <si>
    <t>Traffic calming, signing, marking, intersection improvements; other improvements based on engagement</t>
  </si>
  <si>
    <t>Difficult to cross at this location but is connection to Blackhawk Path for neighborhood</t>
  </si>
  <si>
    <t>Drake St at Park St</t>
  </si>
  <si>
    <t>Pedestrian Safety - Right turning vehicles onto Park St don't look for pedestrians crossing Drake. Difficult to cross Park St walk or bike.</t>
  </si>
  <si>
    <t>Options include curb bumpouts on Drake and continental crosswalk on Drake; RRFB funding, potential location to close for left turns from Drake across Park St; Other improvements based on engagement</t>
  </si>
  <si>
    <t>Moorland Rd</t>
  </si>
  <si>
    <t>Missing bike and ped connections some sidewalk gaps in Town; high number of single vehicle MV crashes with factors of speed/distraction</t>
  </si>
  <si>
    <t>Old Sauk Rd - Gammon to Pleasant View</t>
  </si>
  <si>
    <t>Pedestrian crossing safety &amp; accessibility; speeding; better bike facility</t>
  </si>
  <si>
    <t>Large project - appropriate for future federal funding opportunties focused on safety, multimodal access; could break into small projects</t>
  </si>
  <si>
    <t>W Beltline Frontage Rd near Cannonball Path/Zimbrick</t>
  </si>
  <si>
    <t>Gap in sidewalk network; no bike lanes in this section</t>
  </si>
  <si>
    <t>Demetral at 2nd</t>
  </si>
  <si>
    <t>Bike crossing safety</t>
  </si>
  <si>
    <t>Green marking added in spring 2022; make sure brush is trimmed; monitor for further improvements</t>
  </si>
  <si>
    <t>Old University Ave near Walnut</t>
  </si>
  <si>
    <t xml:space="preserve">Gap in bike network </t>
  </si>
  <si>
    <t>Blackhawk - Owen - Gately Terr</t>
  </si>
  <si>
    <t>Traffic calming, signing, marking; Other improvements based on engagement and data collection</t>
  </si>
  <si>
    <t>Slow traffic throughout; ped safety (concerns near Zoo); improve bike route &amp; ped crossings; request for additional improvements at Orchard (HIN is Mills to West Shore); crashes are at stop signs on Mills/Brooks</t>
  </si>
  <si>
    <t>Options could include bike lanes, traffic calming, curb bumpouts, enhanced crosswalks, signage</t>
  </si>
  <si>
    <t>McKenna Blvd near youth center</t>
  </si>
  <si>
    <t>Pedestrian safety; neighborhood street but 4 lanes; change feel of street</t>
  </si>
  <si>
    <t>Work with Neighborhood Resource Team</t>
  </si>
  <si>
    <t>Nakoma (Thoreau Elementary)</t>
  </si>
  <si>
    <t>Sidewalk gap; ped safety concerns crossing street at rush hour; cars passing in parking area before school</t>
  </si>
  <si>
    <t>Eastwood</t>
  </si>
  <si>
    <t>Slow traffic; improve ped crossing; bike crashes at Division from right turning cars from both Eastwood and Division</t>
  </si>
  <si>
    <t>Troy Dr - Toban to Goodlane</t>
  </si>
  <si>
    <t>Speeding; bike connection; route to school</t>
  </si>
  <si>
    <t>Overall safety; most crashes involve teen drivers or 65+ drivers; some crossing on Oak, some turning from E Washington onto Oak</t>
  </si>
  <si>
    <t xml:space="preserve">N Sherman Ave </t>
  </si>
  <si>
    <t>Vondron Rd - near 2000 block</t>
  </si>
  <si>
    <t>Speeding concerns, lack of bike accomodations</t>
  </si>
  <si>
    <t>Olin Ave at Goodman Park &amp; Pool crossing</t>
  </si>
  <si>
    <t xml:space="preserve">Speeding, crashes are at Park St intersection  </t>
  </si>
  <si>
    <t>Intersection safety</t>
  </si>
  <si>
    <t>Awarded Highway Safety Improvement Funds (WisDOT)</t>
  </si>
  <si>
    <t>Acewood - 100 block</t>
  </si>
  <si>
    <t>Speeding; bike connection</t>
  </si>
  <si>
    <t>Whitney Way at Odana Rd</t>
  </si>
  <si>
    <t>Applying for Highway Safety Improvement Funds (WisDOT funding); Wait to see if awarded</t>
  </si>
  <si>
    <t>Bike lanes end (there is a path option); ped crossing improvements; slow traffic; road goes from 2 lanes to 4 lanes; speeding</t>
  </si>
  <si>
    <t>Wright St - Pierstoff to Staubel</t>
  </si>
  <si>
    <t>Difficult ped crossings</t>
  </si>
  <si>
    <t>Do engagement with neighborhood plan update in 2022; potential future porject based on input</t>
  </si>
  <si>
    <t>Commercial Ave - east of 51</t>
  </si>
  <si>
    <t xml:space="preserve">No bike lanes east of Walsh; gaps in sidewalk network; eventually will intersect with Autumn Ridge Path at Ziegler </t>
  </si>
  <si>
    <t>Cottage Grove Rd at Atlas/Lumbermans Tr</t>
  </si>
  <si>
    <t>Sherman at Melrose</t>
  </si>
  <si>
    <t>Pedestrian crossing safety &amp; speeding (injury crashes were in private parking lots)</t>
  </si>
  <si>
    <t>Delaware Blvd - 1500 block</t>
  </si>
  <si>
    <t>E Main St -Dickinson to 4th St</t>
  </si>
  <si>
    <t>Speeding, (bike alternative to East Washington); E Main/1st offset intersection; ped crossing improvements</t>
  </si>
  <si>
    <t>1st at E Mifflin/E Dayton</t>
  </si>
  <si>
    <t>Challenging for pedestrians/bikes to cross</t>
  </si>
  <si>
    <t>RRFB already funded for 1st at E Mifflin</t>
  </si>
  <si>
    <t>Speeding; bike blvd extension to path but crossing Proudfit is difficult</t>
  </si>
  <si>
    <t>Transportation Alternatives Program funded project will address the crossing of Proudit IN 2023</t>
  </si>
  <si>
    <t>John Nolen Dr at Lakeside</t>
  </si>
  <si>
    <t>Safety for people crossing</t>
  </si>
  <si>
    <t>Improve with John Nolen Dr reconstruction project</t>
  </si>
  <si>
    <t>Speedway at Hammersley</t>
  </si>
  <si>
    <t>Ped/bike crossing safety</t>
  </si>
  <si>
    <t>No projects in this area until 2024 due to emergency route needs during Univ Ave reconstruction</t>
  </si>
  <si>
    <t>North-south bike connection; speeding; sidewalk gaps/unimproved street; HIN only at University Ave</t>
  </si>
  <si>
    <t>Need larger project</t>
  </si>
  <si>
    <t>Blaine Dr/Toban Dr</t>
  </si>
  <si>
    <t>Speeding,  sidewalk gaps near Mendota Elementary</t>
  </si>
  <si>
    <t>Tokay Blvd</t>
  </si>
  <si>
    <t>Speeding; bike route but no bike accomodations</t>
  </si>
  <si>
    <t>Resurfacing Segoe to Whitney in 2022; some improvements with that project including ped improvements at bus stop</t>
  </si>
  <si>
    <t>Willy/Thornton crossing &amp; Thornton near Jenifer/school</t>
  </si>
  <si>
    <t>Safety during school arrival/dismissal</t>
  </si>
  <si>
    <t>Wait for Schenk's Corner Study to develop solutions</t>
  </si>
  <si>
    <t xml:space="preserve">Rosemary Ave - near Worthington Park </t>
  </si>
  <si>
    <t>Speeding; small sidewalk gap</t>
  </si>
  <si>
    <t>Neighborhood Plan calls for bumpouts, continental crosswalks, school bus boarding pad; other improvements based on engagement</t>
  </si>
  <si>
    <t>Junction Rd at Bus Stops 6818 &amp; 6279 (near UW Health Clinic)</t>
  </si>
  <si>
    <t>Improve crossing to bus stop;  lack of convenient crossing location</t>
  </si>
  <si>
    <t>Review Network Resdesign plans</t>
  </si>
  <si>
    <t>North St</t>
  </si>
  <si>
    <t>Speeding; bike connection from Milwaukee to Hoard St; Bike crash at E Johnson intersection with car turning left from North onto E Johnson &amp; failure to yield to bike in crosswalk</t>
  </si>
  <si>
    <t xml:space="preserve">Watts Rd at Plaza </t>
  </si>
  <si>
    <t>Improvements planned at this extension with West Towne Path Extension, 2023</t>
  </si>
  <si>
    <t>Spaanem Ave - Ruth to Linda Vista</t>
  </si>
  <si>
    <t>Speeding; no sidewalk (Near LaFollette/Sennett)</t>
  </si>
  <si>
    <t>Unimproved street; wait for Engineering project</t>
  </si>
  <si>
    <t>N 4th St (East High)</t>
  </si>
  <si>
    <t>Overall student safety; pedestrian safety throughout the school day as students come/go; biking safety to reach school; MMSD priority concern; MV crash was turning left from E Dayton</t>
  </si>
  <si>
    <t>Speeding; near Sherman Middle &amp; Shabazz City High on Ruskin/Schlimgen; this is also a bike connection</t>
  </si>
  <si>
    <t>Work with MMSD to look at potential options to improve school safety</t>
  </si>
  <si>
    <t>Chamberlin &amp; Franklin</t>
  </si>
  <si>
    <t>American Parkway - Village Park Dr and Hoepker</t>
  </si>
  <si>
    <t>Speeding; difficult to cross street</t>
  </si>
  <si>
    <t>Grandview Blvd</t>
  </si>
  <si>
    <t>Westport Rd - 4300 block</t>
  </si>
  <si>
    <t>Speeding; no sidewalk/unimproved road, westport bike connection to north</t>
  </si>
  <si>
    <t>Junction Rd at Pick'n Save</t>
  </si>
  <si>
    <t xml:space="preserve">Pedestrian crossing improvements; very challenging to cross at this location due to turning drivers &amp; speeds on Junction Rd </t>
  </si>
  <si>
    <t>Monroe St - non-signalized intersections</t>
  </si>
  <si>
    <t>Portage Rd near Donald</t>
  </si>
  <si>
    <t>Van Hise Ave - Ash to Grand; West High area</t>
  </si>
  <si>
    <t>Speeding; students walking to West High; bike parking on Van Hise side of West High</t>
  </si>
  <si>
    <t>Yellowstone Dr - Blue Ridge to Offshore</t>
  </si>
  <si>
    <t>Speeding; bike connection; Muir Elem</t>
  </si>
  <si>
    <t>Just improved Inner Dr; wait to see impact on speeding</t>
  </si>
  <si>
    <t>E Mifflin near East High</t>
  </si>
  <si>
    <t>Speeding; ped safety; ped crash at intersection of N 6th St</t>
  </si>
  <si>
    <t>Odana Rd - 4100 block</t>
  </si>
  <si>
    <t>Speeding; sidewalk gap between Anthony &amp; SW Path; near path crossing of Odana</t>
  </si>
  <si>
    <t>Bram St - Beld to Fisher</t>
  </si>
  <si>
    <t>Speeding, safety for people biking along Bram to Quann Park Path</t>
  </si>
  <si>
    <t>Olin Ave</t>
  </si>
  <si>
    <t>Speeding, concerns over crossing to Goodman Park &amp; Pool, crash is crossing to park</t>
  </si>
  <si>
    <t>Regent St at Bayview</t>
  </si>
  <si>
    <t>Woodvale Dr - 1500 block</t>
  </si>
  <si>
    <t>Speeding; no sidewalks/unimproved road, route to Elvehjem Elem</t>
  </si>
  <si>
    <t>Install sidewalks--would require a full street reconstruction project; discuss options with Engineering</t>
  </si>
  <si>
    <t>Wilson St - Ingersoll to Baldwin</t>
  </si>
  <si>
    <t>Speeding</t>
  </si>
  <si>
    <t>E Johnson near N 5th St</t>
  </si>
  <si>
    <t>Flad leads to Crossing Guard location at Orchard Ridge Elem; also St Maria Goretti School; No sidewalk north of Flad on Lewon (no sidewalk next to pool); Lewon north of Flad on HIN; single vehicle B crashes speed</t>
  </si>
  <si>
    <t>Improve school zone safety; aggressive driving, speeding, lack of school zone awareness</t>
  </si>
  <si>
    <t>Cottage Grove Rd near McLean Dr</t>
  </si>
  <si>
    <t>Slow traffic</t>
  </si>
  <si>
    <t>Rosa Rd</t>
  </si>
  <si>
    <t>Speed reduction; Whitney Way traffic moved to Rosa; no bike facility</t>
  </si>
  <si>
    <t>Stormbox crossing in future may provide opportunity to make improvements</t>
  </si>
  <si>
    <t>Cottage Grove Rd at Claire St/YMCA</t>
  </si>
  <si>
    <t>Pedestrian safety; crossing improvement</t>
  </si>
  <si>
    <t>Cottage Grove Rd at Maher</t>
  </si>
  <si>
    <t>Grant St from Drake to Monroe</t>
  </si>
  <si>
    <t>Improved bike facility; slow traffic</t>
  </si>
  <si>
    <t>Coordinate improvements with 2026 Engineering project</t>
  </si>
  <si>
    <t>Highland at Kendall</t>
  </si>
  <si>
    <t>Improved bike crossing</t>
  </si>
  <si>
    <t>No projects until Universitiy Ave reconstruct done</t>
  </si>
  <si>
    <t>Lakeside St at Gilson</t>
  </si>
  <si>
    <t>Review as part of Bikeways bike boulevard extension from South Shore/Gilson to Lakeside, Rowell, Van Deusen to connect John Nolen underpass</t>
  </si>
  <si>
    <t>Speeding, 1 block sidewalk gap</t>
  </si>
  <si>
    <t>Stein Ave (McCann)</t>
  </si>
  <si>
    <t>Improvements will be made with installation of Autumn Ridge Path</t>
  </si>
  <si>
    <t>S Brooks St - Mounds to Erin</t>
  </si>
  <si>
    <t>Overall safety of streeet, HIN all but 1 block; 5 MV B crashes, 6 MV C crashes, - Crashes at intersection &amp; issues with visibility, speed, stop/yield compliance; street runs between 2 hospitals</t>
  </si>
  <si>
    <t>Aberg Ave at Ruskin</t>
  </si>
  <si>
    <t>Pedestrian crossing safety esp to Job Center</t>
  </si>
  <si>
    <t>Commonwealth near SW Path</t>
  </si>
  <si>
    <t>Speeding; safety of people crossing</t>
  </si>
  <si>
    <t xml:space="preserve">Engelhart Dr </t>
  </si>
  <si>
    <t>Speeding; 800 block Baxter Park path connection; sidewalk gap</t>
  </si>
  <si>
    <t>Gammon at Harvest Hill Rd</t>
  </si>
  <si>
    <t>South High Point at Stratton Way</t>
  </si>
  <si>
    <t>Acewood at Onyx, Vernon Ave &amp; near Kingston Onyx Park</t>
  </si>
  <si>
    <t>Pedestrian crossing safety; speeding; request for crosswalks; concerns over unaccessible curb ramps esp at midblock crossing</t>
  </si>
  <si>
    <t>Darbo Dr from Path to Park</t>
  </si>
  <si>
    <t>Bike Blvd from path to park; ped crossing safety</t>
  </si>
  <si>
    <t>Fremont Ave - 1800 block</t>
  </si>
  <si>
    <t xml:space="preserve">Speeding; no sidewalk  </t>
  </si>
  <si>
    <t>Lakepoint Dr near Hoboken/Weber</t>
  </si>
  <si>
    <t>Speeding; safety of children going to neighborhood center</t>
  </si>
  <si>
    <t>Sherman Ave - 2100 block</t>
  </si>
  <si>
    <t>Anhalt/Hollow Ridge Intersection, near Whitetail Ridge Park</t>
  </si>
  <si>
    <t>Overall safety but esp pedestrians; One of the highest concern "No Control" intersections on HIN</t>
  </si>
  <si>
    <t>Carpenter Street - E Washington to path</t>
  </si>
  <si>
    <t>Speeding, partially unimproved street, sidewalk gap on small section of improved section as well as a small gap on Quincy approaching Carpenter</t>
  </si>
  <si>
    <t>Seminole Hwy at Arboretum</t>
  </si>
  <si>
    <t>Pedestrian crossing safety; no sidewalk on Arboretum side of street; no crosswalks at Arboretum; can be difficult for bikes to turn left into/out of Arb</t>
  </si>
  <si>
    <t>Speeding; walking route to West High</t>
  </si>
  <si>
    <t>Meadowlark - 200 block</t>
  </si>
  <si>
    <t>Speeding; Kennedy Elementray; HIN is near Heritage Heights Park not near school</t>
  </si>
  <si>
    <t>Richard St - Bradfort to Cumberland</t>
  </si>
  <si>
    <t>Speeding; Whitehorse Middle &amp; Schenk Elem</t>
  </si>
  <si>
    <t>Shadow Ridge Trl</t>
  </si>
  <si>
    <t>Speeding; Walking route to Pope Farm; crossing guard at Schewe at Shadow Ridge</t>
  </si>
  <si>
    <t>Elm St - Chamberlin to Van Hise</t>
  </si>
  <si>
    <t>Speeding; located near West High</t>
  </si>
  <si>
    <t>Redan Dr near Olson Elem</t>
  </si>
  <si>
    <t>Speeding concerns; safety of pedestrians</t>
  </si>
  <si>
    <t>Eliot Ln - Thackery to Tennyson</t>
  </si>
  <si>
    <t>Speeding, walk route to Lakeview Elem</t>
  </si>
  <si>
    <t>Atlas Ave</t>
  </si>
  <si>
    <t>Overall safety; one of the highest concern"No Control" intersections on HIN; speed + alcohol/drug top crash factor; bike crash at CGR with MV right turn on red hit Bicyclist crossing in crosswalk</t>
  </si>
  <si>
    <t>Elka approaching Windom Way</t>
  </si>
  <si>
    <t xml:space="preserve">Overall safety; one of the highest concern"No Control" intersections on HIN; speed top MV crash factor </t>
  </si>
  <si>
    <t>S Thompson near Georgina Cir &amp; Emma Ct</t>
  </si>
  <si>
    <t xml:space="preserve">One of the highest concern "No Control" intersections on HIN; speed top crash factor (teen drivers) </t>
  </si>
  <si>
    <t>Nelson Rd at Morgan Way</t>
  </si>
  <si>
    <t>South High Point at New Washburn Way</t>
  </si>
  <si>
    <t>South Point at Silicon Priaire, Harvest Moon, Briar Haven</t>
  </si>
  <si>
    <t>Lakeland at Hudson</t>
  </si>
  <si>
    <t>Improve intersection &amp; provide space for people walking</t>
  </si>
  <si>
    <t>Planned park project to create waking path around Mound</t>
  </si>
  <si>
    <t>S Shore &amp; W Shore Dr</t>
  </si>
  <si>
    <t>Speeding; Bike Blvd  Improvements/Shared Street (HIN at Drake)</t>
  </si>
  <si>
    <t xml:space="preserve">Schroeder Rd at Saybrook </t>
  </si>
  <si>
    <t>Woodward Dr - Marcy to Little Fleur</t>
  </si>
  <si>
    <t>Speeding; no sidewalk/unimproved rd</t>
  </si>
  <si>
    <t>Maple Grove at Keswick &amp; new development</t>
  </si>
  <si>
    <t>Review crossing safety &amp; 2022 RRFB placement; speed limit reduction near school</t>
  </si>
  <si>
    <t>Review best placement of currently funded RRFB &amp; crossing locations in Spring</t>
  </si>
  <si>
    <t>Midvale at Cherokee</t>
  </si>
  <si>
    <t>Dennett at Hargrove/Ogden</t>
  </si>
  <si>
    <t>Pedestrian crossing safety near school; difficult intersection</t>
  </si>
  <si>
    <t>Few St - Wilson to Williamson</t>
  </si>
  <si>
    <t>Speeding; bike connection; Williamson at Few has rear end MV crashes</t>
  </si>
  <si>
    <t>Jenifer St</t>
  </si>
  <si>
    <t>Speeding; bike &amp; transit route</t>
  </si>
  <si>
    <t>Prairie Rd - 1600 block</t>
  </si>
  <si>
    <t>Speeding; bike connections to paths in Lucy Lincoln Hiestand Park</t>
  </si>
  <si>
    <t>Tree Ln - Pine Ridge to Cedar Creek</t>
  </si>
  <si>
    <t>Speeding; bike route</t>
  </si>
  <si>
    <t>Winnebago St - 2000 block</t>
  </si>
  <si>
    <t>MacArthur, Mendota, Sycamore</t>
  </si>
  <si>
    <t>Speeding, MV crash near Mayfair Park, crossed centerline</t>
  </si>
  <si>
    <t>Piping Rock Rd near Sundridge Park</t>
  </si>
  <si>
    <t xml:space="preserve">Speeding cocerns near park; bike crash on Piping Rock Rd was failure to stop </t>
  </si>
  <si>
    <t>Troy Dr - Northport to N Sherman</t>
  </si>
  <si>
    <t>Walbridge Ave N near Bruns</t>
  </si>
  <si>
    <t>Agnes Dr</t>
  </si>
  <si>
    <t>Speeding; gap in sidewalk (which is one side) &amp; no marked crossing where transitions sides</t>
  </si>
  <si>
    <t>Arbor Dr</t>
  </si>
  <si>
    <t>Safety concerns over cars on popular bike route; request for Shared Street signage</t>
  </si>
  <si>
    <t>Bagley Pkwy - Hillside to Owen</t>
  </si>
  <si>
    <t>Speeding, no sidewalks</t>
  </si>
  <si>
    <t>Milwaukee at Leon</t>
  </si>
  <si>
    <t>Onyx Ln near Kingston Onyx Park</t>
  </si>
  <si>
    <t>Stratton Way at Interlaken</t>
  </si>
  <si>
    <t>Overall safety; one of the highest concern "No Control" locations on HIN; Crashes are MV - Crash Type of Failure to Yield (teen driver)</t>
  </si>
  <si>
    <t>Marcy Rd - 3200 block</t>
  </si>
  <si>
    <t>Speeding; no sidewalk, bike route</t>
  </si>
  <si>
    <t>N Highlands Ave - Hillside to Park</t>
  </si>
  <si>
    <t>Speeding, no sidewalks/unimproved street</t>
  </si>
  <si>
    <t>Old Sauk Rd at Cooper Lane Path</t>
  </si>
  <si>
    <t>Pontiac Tr - 1100 block</t>
  </si>
  <si>
    <t>Speeding; no sidewalks/unimproved road</t>
  </si>
  <si>
    <t>Future Engineering project; schedule TBD</t>
  </si>
  <si>
    <t>Raywood Rd - Waunona to Frazier</t>
  </si>
  <si>
    <t>Speeding; no sidewalk</t>
  </si>
  <si>
    <t>Rodney Ct</t>
  </si>
  <si>
    <t>Rusk Ave</t>
  </si>
  <si>
    <t>Speeding; safety for people walking/biking; ped/bike connection to proposed path from N Rusk/Nygaard to Beltline overpass</t>
  </si>
  <si>
    <t>Applying for TAP project to connect Rusk Ave to beltline overpass so this will be a more important bicycle route</t>
  </si>
  <si>
    <t>Worthington Ave</t>
  </si>
  <si>
    <t>Speeding; up to Rethke in Madison; sidewalk one side; access to park</t>
  </si>
  <si>
    <t>Garnet Ln near Onyx</t>
  </si>
  <si>
    <t>Speeding; ped crossing improvents also requested</t>
  </si>
  <si>
    <t>Marquette/Hermina/Oak</t>
  </si>
  <si>
    <t>Speeding; bike/ped safety</t>
  </si>
  <si>
    <t>2025 project</t>
  </si>
  <si>
    <t xml:space="preserve"> Hickory St - 1100 block</t>
  </si>
  <si>
    <t>Speeding; Potential bike blvd to connect with Fisher St after resurface</t>
  </si>
  <si>
    <t>2027 resurfacing</t>
  </si>
  <si>
    <t>Acewood near Leo &amp; Acewood Park</t>
  </si>
  <si>
    <t>Speeding;Acewood is a bike connection</t>
  </si>
  <si>
    <t>Buckeye Rd - 4500 block</t>
  </si>
  <si>
    <t>Speeding, Capitol City Path crossing</t>
  </si>
  <si>
    <t>Catalpa Rd - Sequoia to Magnolia</t>
  </si>
  <si>
    <t>Speeding, connection from Cannonball Path to neighborhood</t>
  </si>
  <si>
    <t>Chapel Hill Rd - 900 block</t>
  </si>
  <si>
    <t>Speeding, neighborhood bike connection to Chapel Hills Park path</t>
  </si>
  <si>
    <t>Colby St - Lakeside to Van Deusen</t>
  </si>
  <si>
    <t>Speeding, Request to change stop sign from Van Deusen to Colby, bike connection to Olin St path</t>
  </si>
  <si>
    <t>Stop sign change reviewed as part of Bikeways bike boulevard extension from South Shore/Gilson to Lakeside, Rowell, Van Deusen to connect John Nolen underpass</t>
  </si>
  <si>
    <t>Dempsey Rd - Anchor to Rockwell</t>
  </si>
  <si>
    <t>Speeding, 2 blocks from Cap City Path crossing</t>
  </si>
  <si>
    <t>Gettysburg Dr - 6600 block</t>
  </si>
  <si>
    <t>Speeding; bike connection to mineral point park path</t>
  </si>
  <si>
    <t>Gilson St - Lakeside to Olin</t>
  </si>
  <si>
    <t>Speeding, Tocora Ln connects to Science Dr path</t>
  </si>
  <si>
    <t>Kedzie St</t>
  </si>
  <si>
    <t>Speeding; potential north/south bike route</t>
  </si>
  <si>
    <t>Kendall Ave - 1900 block</t>
  </si>
  <si>
    <t>Speeding, Bike blvd</t>
  </si>
  <si>
    <t>Koster St</t>
  </si>
  <si>
    <t>Speeding; bike connection from Quann Path to Beltline overpass</t>
  </si>
  <si>
    <t>Yahara Pl</t>
  </si>
  <si>
    <t>Speeding; Lake Loop</t>
  </si>
  <si>
    <t>2027 Engineering project</t>
  </si>
  <si>
    <t>Allied Dr - Thurston Ln to south</t>
  </si>
  <si>
    <t xml:space="preserve">Speeding </t>
  </si>
  <si>
    <t>Allis Ave - Maher to Camden</t>
  </si>
  <si>
    <t>Barby Ln - Judy to Northland</t>
  </si>
  <si>
    <t>Speeding; HIN is Judy/Northland intersection</t>
  </si>
  <si>
    <t>Brittingham Pl (S)  - near Rodney Ct</t>
  </si>
  <si>
    <t>Speeding; 1 B level MV crash with speed as factor</t>
  </si>
  <si>
    <t>Chandler St - 1000 block</t>
  </si>
  <si>
    <t>Speeding, near hospital, 900 block/intersection with S Park St on HIN, S Brooks at Chandler on HIN</t>
  </si>
  <si>
    <t>Cimarron Tr - 2900 block</t>
  </si>
  <si>
    <t>Crystal Lane - Jade to Pearl</t>
  </si>
  <si>
    <t>Declaration Lane - 4700 block</t>
  </si>
  <si>
    <t>Easley Ln - 4500 block</t>
  </si>
  <si>
    <t>Hazelcrest Dr - 5100 block</t>
  </si>
  <si>
    <t>Speeding; HIN at Eagle Crest Dr; B crashes with driving pulling out from stop sign with oncoming traffic</t>
  </si>
  <si>
    <t>High St &amp; Short St</t>
  </si>
  <si>
    <t>Speeding; High St on HIN near Fish Hatchery; speed on Fish Hatchery</t>
  </si>
  <si>
    <t>Changes with Cedar St project in this area</t>
  </si>
  <si>
    <t>Knutson Dr</t>
  </si>
  <si>
    <t>2022 Engineering project</t>
  </si>
  <si>
    <t>Lakeside St W  - 800 block (excluding Park St intersection; separate listing)</t>
  </si>
  <si>
    <t>Resident interest in doing additional traffic calming that was not approved in 2021</t>
  </si>
  <si>
    <t>Loftsgordon Ave - 1500 block</t>
  </si>
  <si>
    <t xml:space="preserve">Speeding; Aberg Ave intersection </t>
  </si>
  <si>
    <t>N Lawn Ave - 700 block</t>
  </si>
  <si>
    <t>Presidential Ln - Tocora to Manor Cross</t>
  </si>
  <si>
    <t>Scott Ln - 1900 block</t>
  </si>
  <si>
    <t>Walbridge S - 100 block</t>
  </si>
  <si>
    <t>Whitcomb Dr - 5100 block</t>
  </si>
  <si>
    <t>Glenway at Cross</t>
  </si>
  <si>
    <t>Hilltop Dr - 400 block</t>
  </si>
  <si>
    <t>Maher Ave - Lake Edge to Monona Ct</t>
  </si>
  <si>
    <t>Speeding; no sidewalk, unimproved street</t>
  </si>
  <si>
    <t>Maher Ave -Ruth to Linda Vista</t>
  </si>
  <si>
    <t>Milwaukee at Schenk</t>
  </si>
  <si>
    <t>Old Sauk at Everglade</t>
  </si>
  <si>
    <t>Fair Oaks at Ivy</t>
  </si>
  <si>
    <t>Improve ped/bike crossing</t>
  </si>
  <si>
    <t>North at Hoard</t>
  </si>
  <si>
    <t>Apollo Way - 500 block</t>
  </si>
  <si>
    <t>Brandenburg Way</t>
  </si>
  <si>
    <t xml:space="preserve">Clark Ct </t>
  </si>
  <si>
    <t>Comanche Way - Golf Course to Menominie</t>
  </si>
  <si>
    <t>Daffodil Ln</t>
  </si>
  <si>
    <t xml:space="preserve">Dahle and North Lawn </t>
  </si>
  <si>
    <t>Derek Rd - 4100 block</t>
  </si>
  <si>
    <t>Diamond Dr - 4500 block</t>
  </si>
  <si>
    <t>Ellen Ave - Camilla to Sams</t>
  </si>
  <si>
    <t>Fairview St - 2900 block</t>
  </si>
  <si>
    <t>Glacier Hill Dr</t>
  </si>
  <si>
    <t>Helene Pkwy - 1800 block</t>
  </si>
  <si>
    <t>Honeypie Dr - Yesterday to Imagine</t>
  </si>
  <si>
    <t>Hooker Ave</t>
  </si>
  <si>
    <t>2022 Hooker/Steensland Engineering project</t>
  </si>
  <si>
    <t>Hudson Ave nears Sommers &amp; Center</t>
  </si>
  <si>
    <t>2023 Engineering prjoect</t>
  </si>
  <si>
    <t>Iris Ln</t>
  </si>
  <si>
    <t>Iroquois Drive</t>
  </si>
  <si>
    <t>Kurt Dr - 100 block</t>
  </si>
  <si>
    <t>Lakeside St (E)- 100 block (excluding JND intersection)</t>
  </si>
  <si>
    <t>Speeding; safety for people walking and biking</t>
  </si>
  <si>
    <t>Resident interest in adding traffic calming that was not approved in 2021</t>
  </si>
  <si>
    <t>Marquette St (s) -  200 block</t>
  </si>
  <si>
    <t>Melody Ln - 4100 block</t>
  </si>
  <si>
    <t>Melrose St - Sherman to Ruskin</t>
  </si>
  <si>
    <t>Menomonie Ln - 1100 block</t>
  </si>
  <si>
    <t>Milky Way - 400 to 600 blocks</t>
  </si>
  <si>
    <t>Oak St - 200 block</t>
  </si>
  <si>
    <t>Speeding; HIN is further north at E Washington intersection; MV crossing or turning left onto E Washington</t>
  </si>
  <si>
    <t>Olbrich Ave - Busse to Johns</t>
  </si>
  <si>
    <t>Olbrich Ave - Royster  to Silas</t>
  </si>
  <si>
    <t>Reston Heights Dr - Wind Stone to Field Flower</t>
  </si>
  <si>
    <t>Ridgeway Ave - 3100 block</t>
  </si>
  <si>
    <t>Royster Oaks Dr - 800 block</t>
  </si>
  <si>
    <t>Rutledge St - 1700 block</t>
  </si>
  <si>
    <t>2023 Engineering project</t>
  </si>
  <si>
    <t>Samuel  Dr - Meadow Rose to Wood Violet</t>
  </si>
  <si>
    <t>Shale Dr - Blackstone Cir to Mica</t>
  </si>
  <si>
    <t>Sheridan St</t>
  </si>
  <si>
    <t>Silverstone Ln - 9400 block</t>
  </si>
  <si>
    <t>Silverton Tr - 3100 block</t>
  </si>
  <si>
    <t>Tanager Trl</t>
  </si>
  <si>
    <t>2022? Engineering project</t>
  </si>
  <si>
    <t>Thrush Ln - 5700 block</t>
  </si>
  <si>
    <t>Turner Ave - Ruth to Kay</t>
  </si>
  <si>
    <t>Union St</t>
  </si>
  <si>
    <t>Valor Way</t>
  </si>
  <si>
    <t>Welch Ave - 500 block</t>
  </si>
  <si>
    <t>Winter Frost Pl - Lost Pine to Midnight</t>
  </si>
  <si>
    <t>Wittwer Rd - 200 block</t>
  </si>
  <si>
    <t>Speeding (Milwaukee St at Wittwer on HIN)</t>
  </si>
  <si>
    <t>Snow Emergency Zones</t>
  </si>
  <si>
    <t>Speed Limit Reductions</t>
  </si>
  <si>
    <t/>
  </si>
  <si>
    <t>Continental Crosswalk, signs, pedestrian flags</t>
  </si>
  <si>
    <t xml:space="preserve">Island, bump out done with quick curb materials not concrete (example - https://dezignline.com/protected-bikeway-pedestrian-products/curbrail/) </t>
  </si>
  <si>
    <t>Midvale Blvd at Midvale Elem</t>
  </si>
  <si>
    <t>Speeding on Jefferson St; request for all way stop</t>
  </si>
  <si>
    <t>Maple Grove Dr &amp; Prairie Rd</t>
  </si>
  <si>
    <t>Littlemore Dr &amp; Juneberry Dr</t>
  </si>
  <si>
    <t>Speeding newar Door Creek Park</t>
  </si>
  <si>
    <t>Aberg/Packers</t>
  </si>
  <si>
    <t>Monterey</t>
  </si>
  <si>
    <t>Old Sauk at Ozark</t>
  </si>
  <si>
    <t>Portage Rd</t>
  </si>
  <si>
    <t>Speeding; request for speed limit reduction</t>
  </si>
  <si>
    <t>Regent St</t>
  </si>
  <si>
    <t>Gap in bike network</t>
  </si>
  <si>
    <t>High Point at Wolfe</t>
  </si>
  <si>
    <t>Safety for pedestrians crossing High Point with increase in traffic volumes, speeds</t>
  </si>
  <si>
    <t>Johnson at Franklin</t>
  </si>
  <si>
    <t>Sidewalk gap near grocery store from intersection to Shopko Dr; gap in connection to Pankratz</t>
  </si>
  <si>
    <t>Safety for pedestrians crossing Old Sauk; bus stop accessibility; no accessible crossing of Cooper Lane Path to sidewalk</t>
  </si>
  <si>
    <t>Ped crossing safety; left turn across bike lane</t>
  </si>
  <si>
    <t>Gap is currently in Town of Madison</t>
  </si>
  <si>
    <t>Potential Future Project</t>
  </si>
  <si>
    <t>Request for all-way stop due to speeding &amp; traffic volume on Maple Grove Dr near park</t>
  </si>
  <si>
    <t>Request for crosswalk to playground at Warner Park from apartment buildings</t>
  </si>
  <si>
    <t>Add to Engineering sidewalk gap list; look at issues with slopes, trees for solutions</t>
  </si>
  <si>
    <t>Driver lost control went onto sidewalk; speeding, reckless driving noted by MPD TEST officer</t>
  </si>
  <si>
    <t>Sidewalk gap</t>
  </si>
  <si>
    <t>Fair Oaks &amp; Atwood (Lowell Elementary)</t>
  </si>
  <si>
    <t>Lexington at Jacobson (Hawthorne Elementary)</t>
  </si>
  <si>
    <t>Flad at Lewon (Orchard Ridge Elementary/St Maria Goretti School)</t>
  </si>
  <si>
    <t>Segoe Rd</t>
  </si>
  <si>
    <t xml:space="preserve">Speed concerns; request for 25mph speed limit </t>
  </si>
  <si>
    <t>Northport at Northridge</t>
  </si>
  <si>
    <t>Island Dr</t>
  </si>
  <si>
    <t>Schlimgen Ave  near Sherman Middle/Shabazz City High</t>
  </si>
  <si>
    <t>Whitney Way at Medical Circle</t>
  </si>
  <si>
    <t>3 Speed humps; curb bumpouts</t>
  </si>
  <si>
    <t xml:space="preserve">Curb bumpouts  </t>
  </si>
  <si>
    <t>Continental crosswalk</t>
  </si>
  <si>
    <t>Ped signs funded in 2021, lighting improvement planned for 2022, too close to signals for RRFB</t>
  </si>
  <si>
    <t>Would have to extend stormsewer from Crystal Lane, may not be feasible due to grades; install quick curb if not feasible</t>
  </si>
  <si>
    <t>No sidewalk, has bike lanes, no space for geometric changes without significant project/impacts</t>
  </si>
  <si>
    <t>School request for continental crosswalk &amp; RRFB</t>
  </si>
  <si>
    <t>Difficulty with yielding; safety for families walking to school; people blocking crosswalk</t>
  </si>
  <si>
    <t>Potential 2023 reconstruction of this section of Atwood; place school zone &amp; other signs in more visible locations; doing school visit</t>
  </si>
  <si>
    <t>Crossing improvement to/from West Towne path &amp; to proposed Medical Cir bike lanes</t>
  </si>
  <si>
    <t>Potential future project coordinated with new MPR path &amp; BRT improvements</t>
  </si>
  <si>
    <t>Work on developing recommendations for 2023; Collect data, resident input, propose/test options as appropriate</t>
  </si>
  <si>
    <t>Review options for lane reconfiguration</t>
  </si>
  <si>
    <t>Improve transition from Hwy 30 freeway to E Wash; Hwy 30 is a barrier to walking/biking through this area</t>
  </si>
  <si>
    <t>Evaluate for new midblock crossing to  allow people crossing to avoid beltline off-ramp when walking/biking west</t>
  </si>
  <si>
    <t>Consideration of improvements to create Bike Blvd to connect Union Corners/Demetral/Pennsylvania</t>
  </si>
  <si>
    <t>Get feedback for improved bike accomodations and pedestrian crossing improvements</t>
  </si>
  <si>
    <t xml:space="preserve">Consideration of improvements to create Bike Blvd to create north/south connection </t>
  </si>
  <si>
    <t>Work with MMSD to look at potential options to improve school safety in this area</t>
  </si>
  <si>
    <t>Safety particularly for middle school students crossing road to bus stop</t>
  </si>
  <si>
    <t>This project would create a north/south connection from Blackhawk Path to SW Path (if University/Blackhawk improvement approved)</t>
  </si>
  <si>
    <t xml:space="preserve">Speeding; overall road safety; safety for families walking to area schools, recent fatal crash near Gilbert, TEST reported speeds of up to 61mph in recent enforcement on Raymond near Cameron </t>
  </si>
  <si>
    <t>Speed limit reductions will be phased over 2022-23</t>
  </si>
  <si>
    <t>17, 12</t>
  </si>
  <si>
    <t>3, 16</t>
  </si>
  <si>
    <t>17, 3, 12</t>
  </si>
  <si>
    <t>8, 19</t>
  </si>
  <si>
    <t>9, 19</t>
  </si>
  <si>
    <t>10, 14</t>
  </si>
  <si>
    <t>12, 15</t>
  </si>
  <si>
    <t>8, 13</t>
  </si>
  <si>
    <t>7, 20</t>
  </si>
  <si>
    <t>19, 20</t>
  </si>
  <si>
    <t>Raymond Rd - particularly near Whitney Way (Gilbert &amp; Cameron)</t>
  </si>
  <si>
    <t>Bumpout approved at Gilbert in Phase 1</t>
  </si>
  <si>
    <t>10, 20</t>
  </si>
  <si>
    <t>5, 11</t>
  </si>
  <si>
    <t>11, 19</t>
  </si>
  <si>
    <t>Citywide</t>
  </si>
  <si>
    <t>All</t>
  </si>
  <si>
    <t>Support safety focused enforcement efforts on the HIN in all MPD Districts</t>
  </si>
  <si>
    <t>Wait for redevelopment project; potential changes at Streets property; JND project planning; Part is County Hwy</t>
  </si>
  <si>
    <t>4 Concrete Islands - Gammon to just east of Grand Canyon; evaluate impact &amp; consider funding remaining islands in 2023</t>
  </si>
  <si>
    <t>Purchase Lazers for Districts to increase speed enforcement</t>
  </si>
  <si>
    <t>MMSD/City Traffic Safety Committee initiated project</t>
  </si>
  <si>
    <t>Larger project would need public engagement to look at parking, bike lanes, sidewalk gaps</t>
  </si>
  <si>
    <t>Bumpout just on northwest corner (Crossing Guard location)</t>
  </si>
  <si>
    <t>Review islands approved in 2022 on western segment for consideration of adding additional islands in 2023</t>
  </si>
  <si>
    <t>People pass in turn lane - safety of peds crossing and bikes</t>
  </si>
  <si>
    <t>SW Path ramp at Prospect</t>
  </si>
  <si>
    <t>Improve connection - currently requires challenging turns on sidewalk or gravel</t>
  </si>
  <si>
    <t>Corry St</t>
  </si>
  <si>
    <t>Hillcrest from Midvale to Owen</t>
  </si>
  <si>
    <t>Look at adding sidewalk in 2026 when tree roots will be healed from construction enough for the sidewalk addition. Street reconstructed to allow for sidewalk addition.</t>
  </si>
  <si>
    <t>Gap in sidewalk network; route for children walking to Hamilton</t>
  </si>
  <si>
    <t>Greenway Cross</t>
  </si>
  <si>
    <t>Post from Todd to Churchill</t>
  </si>
  <si>
    <t>Arbor Hills Greenway</t>
  </si>
  <si>
    <t>Ped/bike connection through greenway</t>
  </si>
  <si>
    <t>Monroe at Edgewood Ave</t>
  </si>
  <si>
    <t>Eagle Crest Dr</t>
  </si>
  <si>
    <t>Bassett at Dayton</t>
  </si>
  <si>
    <t>Flashing light seems to confuse driver; resident felt safer during construction when had all way stop</t>
  </si>
  <si>
    <t>Visibility of crosswalk</t>
  </si>
  <si>
    <t>Ped Safety (School Walk Route); Speeding</t>
  </si>
  <si>
    <t>speeding</t>
  </si>
  <si>
    <t>Levitan &amp; Autumn Lake Parkway</t>
  </si>
  <si>
    <t>Speeding, lack of yielding to pedestrians, stop sign running</t>
  </si>
  <si>
    <t xml:space="preserve">Speeding, </t>
  </si>
  <si>
    <t>Midvale from MPR to University</t>
  </si>
  <si>
    <t>Midvale at Mineral Point Rd</t>
  </si>
  <si>
    <t>Midtown at Hawks Ridge Dr</t>
  </si>
  <si>
    <t>Pedestrian Crossing Safety</t>
  </si>
  <si>
    <t>Bike crossing safety as cars exiting/entering beltline in this area are not yielding or even noticing the crossing</t>
  </si>
  <si>
    <t>Atwood/Dunning Crossing</t>
  </si>
  <si>
    <t>More room for people waiting/crossing; crash involved a person biking across hitting someone who had stopped as light turned red</t>
  </si>
  <si>
    <t>Segoe at Richland</t>
  </si>
  <si>
    <t>Pedestrian Crossing Refuge Island</t>
  </si>
  <si>
    <t>Yuma at Cherokee</t>
  </si>
  <si>
    <t>Safety for pedestrians/students crossing</t>
  </si>
  <si>
    <t>Glenway at Monroe</t>
  </si>
  <si>
    <t>No longer have a crossing guard at this location; ensure continued safety of crossing</t>
  </si>
  <si>
    <t>Mandan Cresent &amp; Tumalo, Manitou</t>
  </si>
  <si>
    <t>Heather Crest</t>
  </si>
  <si>
    <t>Hollister Ave</t>
  </si>
  <si>
    <t>Speeding, ped/bike safety, overall safety; concerns at E Mifflin, E Dayton &amp; other locations along this corridor</t>
  </si>
  <si>
    <t>N High Point - Swim Club to Middleton</t>
  </si>
  <si>
    <t>No marked bike lanes, speeding, cars driving in parking area</t>
  </si>
  <si>
    <t>Midvale at Regent</t>
  </si>
  <si>
    <t>South Ct</t>
  </si>
  <si>
    <t>Packers Ave</t>
  </si>
  <si>
    <t>Improve intersection for bike travel on Starkweather Creek Path and Packers westside on/off ramps - There are potential improvements with signal operation changes and we should continue the marked bike lane eastbound on Aberg up to the on ramp.</t>
  </si>
  <si>
    <t>Packers/Starkweather Creek Path</t>
  </si>
  <si>
    <t>5, 13</t>
  </si>
  <si>
    <t>19, 11</t>
  </si>
  <si>
    <t>5, 13, 8, 4, 11</t>
  </si>
  <si>
    <t>11, 5</t>
  </si>
  <si>
    <t xml:space="preserve">15, 12, 6 </t>
  </si>
  <si>
    <t>5, 8, 2, 4</t>
  </si>
  <si>
    <t xml:space="preserve">19, 20 </t>
  </si>
  <si>
    <t>10, 11</t>
  </si>
  <si>
    <t xml:space="preserve"> 13, 4</t>
  </si>
  <si>
    <t xml:space="preserve">19, 9 </t>
  </si>
  <si>
    <t>6, 15</t>
  </si>
  <si>
    <t>13, 14</t>
  </si>
  <si>
    <t>12, 6</t>
  </si>
  <si>
    <t>4, 13</t>
  </si>
  <si>
    <t>15, 12</t>
  </si>
  <si>
    <t>12, 18</t>
  </si>
  <si>
    <t>13, 5</t>
  </si>
  <si>
    <t>16, 3</t>
  </si>
  <si>
    <t xml:space="preserve">19, 11 </t>
  </si>
  <si>
    <t>20, 1</t>
  </si>
  <si>
    <t>20, 10</t>
  </si>
  <si>
    <t>Hilton Dr - Tocora to Phillip</t>
  </si>
  <si>
    <t>Kroncke Dr - 5700 block</t>
  </si>
  <si>
    <t>Sauthoff Rd - 100 block</t>
  </si>
  <si>
    <t>Manley St - 1800 block</t>
  </si>
  <si>
    <t>Speeding; neighborhood connection to Capital City Path</t>
  </si>
  <si>
    <t>Most of this section is in City of Fitchburg</t>
  </si>
  <si>
    <t>Section in City of Fitchburg</t>
  </si>
  <si>
    <t xml:space="preserve">Monroe St reconstructed in 2018; RRFB added </t>
  </si>
  <si>
    <t>Speeding; sidewalk on just one side from Commercial to Prairie Rose Rd which is in Towne of Burke; walking route to Glacier Hill Park</t>
  </si>
  <si>
    <t>Gap in sidewalk network; route for children walking/biking to Orchard Ridge &amp; Lucy Lincoln Hiestand Park path system</t>
  </si>
  <si>
    <t>Barton Rd</t>
  </si>
  <si>
    <t>Pedestrian crossing safety; no bike facilities to complete Lake Wingra Loop</t>
  </si>
  <si>
    <t>Intersection reconstructed in 2018 &amp; is now a raised intersection</t>
  </si>
  <si>
    <t>Speeding on Tumalo; pedestrian crossing safety at intersections; some sidewalk gaps</t>
  </si>
  <si>
    <t>Speeding; parking change to 2 hour restriction has made it worse as the street is wide open; connection to Hilldale</t>
  </si>
  <si>
    <t>One-way street that limits bike access as it doesn't have contraflow lane but provides direct connection to path</t>
  </si>
  <si>
    <t>Gap in bike network; pedestrian crossing safety</t>
  </si>
  <si>
    <t>Milwaukee - Fair Oaks to E Washington</t>
  </si>
  <si>
    <t xml:space="preserve"> Dempsey Rd - Cottage Grove Rd to Milwaukee Rd</t>
  </si>
  <si>
    <t>Kedzie St &amp; Starkweather Path</t>
  </si>
  <si>
    <t>Connection from the path to the street needs improvement &amp; wayfinding for connections from path</t>
  </si>
  <si>
    <t xml:space="preserve">Improve bike connection to/from path and make ramps safer for people biking </t>
  </si>
  <si>
    <t xml:space="preserve">Walter St </t>
  </si>
  <si>
    <t>Speeding; gap in bike network</t>
  </si>
  <si>
    <t>Mark with continental crosswalk; change signs to No Turn on Red</t>
  </si>
  <si>
    <t>Improvmeents will be made with East Madison Bikeways Enhancements funding</t>
  </si>
  <si>
    <t>Williamson Street</t>
  </si>
  <si>
    <t>Gammon Rd/Stonefield/Longmeadow</t>
  </si>
  <si>
    <t>Unsafe pedestrian crossing, no yielding to pedestrians</t>
  </si>
  <si>
    <t>S High Point Rd and Twinflower Dr/Starr Grass DR</t>
  </si>
  <si>
    <t>Mid Town Rd</t>
  </si>
  <si>
    <t>1, 20</t>
  </si>
  <si>
    <t>Praire/Monticello</t>
  </si>
  <si>
    <t>Speeding, ignoring stop signs,  loud cars</t>
  </si>
  <si>
    <t xml:space="preserve"> 12,4,6,2 </t>
  </si>
  <si>
    <t>Acewood Blvd - 700 and 800th blocks</t>
  </si>
  <si>
    <t>Walbridge Ave and Witwer St</t>
  </si>
  <si>
    <t>Van Hise Ave and Elm St</t>
  </si>
  <si>
    <t>Vilas and Randall</t>
  </si>
  <si>
    <t>Wyalusing by Dominion Park</t>
  </si>
  <si>
    <t>Milwaukee and Swanton</t>
  </si>
  <si>
    <t>2500 Hoard Street</t>
  </si>
  <si>
    <t>Need of traffic calming</t>
  </si>
  <si>
    <t>Midtown at Waterbend</t>
  </si>
  <si>
    <t>Silverton Trail</t>
  </si>
  <si>
    <t>Cosgrove Drive</t>
  </si>
  <si>
    <t>Pedestrian safety; need for crosswalk</t>
  </si>
  <si>
    <t xml:space="preserve">Overall safety, speeding, request for speed limit changes </t>
  </si>
  <si>
    <t>Changes to traffic circle for new bus route; continued traffic calming</t>
  </si>
  <si>
    <t>Improved ped crossings; protected bike lanes</t>
  </si>
  <si>
    <t>Speed limit reduction &amp; Richland/Segoe pedestrian refuge island approved in 2022; Resurfacing in 2023 for University Ave to Regent St</t>
  </si>
  <si>
    <t>Ash St - Regent to Chamberlin</t>
  </si>
  <si>
    <t>Ash Street - Regent to Van Hise</t>
  </si>
  <si>
    <t xml:space="preserve">Old Sauk Road and Blue Ridge Parkway </t>
  </si>
  <si>
    <t>Hovde Rd and Troy Dr</t>
  </si>
  <si>
    <t>Bumpouts at Daffodil Ln &amp; Andrew Way approved in 2022</t>
  </si>
  <si>
    <t>Consider improvements as part of East Madison Bikeway Bike Boulevard Project</t>
  </si>
  <si>
    <t>Muir Field Rd - McKee to Carnwood</t>
  </si>
  <si>
    <t>Speeding, overall safety</t>
  </si>
  <si>
    <t>Improve as part of East Madison Bikeway Project</t>
  </si>
  <si>
    <t>Littlemore Dr and Juneberry / Door Creek Park</t>
  </si>
  <si>
    <t>Speeding, safety of children crossing to park, path connection into park</t>
  </si>
  <si>
    <t>Speeding, safety, pedestriain crossing</t>
  </si>
  <si>
    <t>Speeding, safety of a mostly older community</t>
  </si>
  <si>
    <t>N Owen at Lucia Crest Park</t>
  </si>
  <si>
    <t>Nakoma Rd near Tumalo</t>
  </si>
  <si>
    <t>Concern over sidewalk gap; no bike facility on Nakoma noted</t>
  </si>
  <si>
    <t>Added bumpouts nears this location on Nakoma</t>
  </si>
  <si>
    <t>Speeding, pedestrian safety; sidewalk only on one side of Old Sauk Rd in this location; Blue Ridge Pkwy no sidewalk on northside</t>
  </si>
  <si>
    <t>Speeding; small sidewalk gap at Cottage Grove</t>
  </si>
  <si>
    <t xml:space="preserve">Clover Lane </t>
  </si>
  <si>
    <t xml:space="preserve">Overall Safety, Speeding </t>
  </si>
  <si>
    <t>Odana Rd -Midvale to Monroe</t>
  </si>
  <si>
    <t>Speeding; especially when Crossing Guard is stopping Fair Oaks/Atwood traffic</t>
  </si>
  <si>
    <t>Garrison &amp; Emmett</t>
  </si>
  <si>
    <t>Tompkins near Henderson Elementary</t>
  </si>
  <si>
    <t>Speeding; safety of kids walking/biking to school</t>
  </si>
  <si>
    <t>Capital City Path - Brearly &amp; Lvingston</t>
  </si>
  <si>
    <t>Improve safety where stop signs were removed by addition of raised crossing</t>
  </si>
  <si>
    <t>Verona Rd/Southwest Path</t>
  </si>
  <si>
    <t>Ped/Bike Crossing Safety</t>
  </si>
  <si>
    <t>W Beltline Frontage Rd at Southwest Path</t>
  </si>
  <si>
    <t>Speeding ; safety for children walking to park</t>
  </si>
  <si>
    <t>Gammon/Mineral Point</t>
  </si>
  <si>
    <t>Bike connection to West Shore/Brittingham</t>
  </si>
  <si>
    <t>Safety for students crossing at lunch time to Mall area</t>
  </si>
  <si>
    <t>W Washington @ West Shore</t>
  </si>
  <si>
    <t>Farragut at Fremont, Sheridan Triangle area</t>
  </si>
  <si>
    <t>Convert to no left turns from Blackhawk with center island, RRFB</t>
  </si>
  <si>
    <t>Cottage Grove Rd</t>
  </si>
  <si>
    <t>Bike crash was driver failure to yield to bike in crosswalk when turning right from Northport to N Sherman; concerns at Delaware</t>
  </si>
  <si>
    <t>Whitney Way - Raymond to Beltline</t>
  </si>
  <si>
    <t>Speeding; too many lanes, speed limit too high; need better ped crossing to reach Madison College area</t>
  </si>
  <si>
    <t>Space needed for people waiting to cross on the Capital City Path</t>
  </si>
  <si>
    <t>Buckeye at Woodvale</t>
  </si>
  <si>
    <t xml:space="preserve">Tokay near Anthony/Frederick Ln &amp; Gately </t>
  </si>
  <si>
    <t xml:space="preserve">Safety for people biking </t>
  </si>
  <si>
    <t>Cottage Grove Rd at Hwy 51</t>
  </si>
  <si>
    <t>Safety for people crossing the Hwy 51 off ramps when traveling along CGR</t>
  </si>
  <si>
    <t>3, 15</t>
  </si>
  <si>
    <t>Drake St - Park to Grant (Randall circle)</t>
  </si>
  <si>
    <t>Mineral Point Rd at Natilus</t>
  </si>
  <si>
    <t>Review planned changes with BRT project</t>
  </si>
  <si>
    <t>Concerns - Speeding, traffic diverting due to removal of left turn at Regent &amp; Speedway, distracted driving single MV crash; people don't yield to pedestrians; close to West High</t>
  </si>
  <si>
    <t>Speeding; no sidewalk; pedestrian safety</t>
  </si>
  <si>
    <t>Loruth Terr</t>
  </si>
  <si>
    <t>Speeding, no sidewalk, pedestrian safety</t>
  </si>
  <si>
    <t>Left turns at Intersection.</t>
  </si>
  <si>
    <t xml:space="preserve">Convert to Center Island left turn only.  </t>
  </si>
  <si>
    <t>Restrict left turn movements from Benjamin and Promontory.  Add center island to convert to left turn only.</t>
  </si>
  <si>
    <t>Left turns at intersection</t>
  </si>
  <si>
    <t>Potential future Project</t>
  </si>
  <si>
    <t xml:space="preserve">Convert to Center Island left turn only.  Convert to continental crosswalk  </t>
  </si>
  <si>
    <t>Rescrict left turn movememts from Annamark.  Add center island.  Possible location for traffic light.</t>
  </si>
  <si>
    <t>East Towne Blvd and Independence Ln</t>
  </si>
  <si>
    <t>MV not stopping at stop signs.</t>
  </si>
  <si>
    <t>Update to Active advance warning sings</t>
  </si>
  <si>
    <t>Traffic Light, Flashers on Stop Sign, stop sign ahead warnings.</t>
  </si>
  <si>
    <t>Westport Road and surrounding area</t>
  </si>
  <si>
    <t>Westport - Speeding, no bike/walk lane, commercial vehicles.  Green Ave - Continue sidewalk on south side of street to knutson.  HWY 113 - Traffic light at int of Knutson and 113.</t>
  </si>
  <si>
    <t xml:space="preserve">Maple Grove Dr and Prairie Rd </t>
  </si>
  <si>
    <t>Speeding along Maple Grove Dr.  Hard to back out of driveway at times.</t>
  </si>
  <si>
    <t>Stop sign at Maple Grove and Prairie Rd.  Add bike line south of Prairie to McKee.</t>
  </si>
  <si>
    <t>Potentially add pavement markings south of Prairie Rd to McKee Road</t>
  </si>
  <si>
    <t>Speeding on Samuel Drive.  Blind spots around corners.</t>
  </si>
  <si>
    <t>Center Islands to reduce speed.</t>
  </si>
  <si>
    <t>Install center island on Samuel drive along entire strech to reduce speeds.</t>
  </si>
  <si>
    <t>Tree Lane</t>
  </si>
  <si>
    <t xml:space="preserve">Speeding on Tree Lane. </t>
  </si>
  <si>
    <t>Speed bumps, center islands to reduce speed.</t>
  </si>
  <si>
    <t>Raymond Road</t>
  </si>
  <si>
    <t>Speeding on Raymond Road.</t>
  </si>
  <si>
    <t>DFB's and Center Islands.</t>
  </si>
  <si>
    <t>Driver Feedback boards, install more speed limit signs, flag current signs.</t>
  </si>
  <si>
    <t>Mohican Pass</t>
  </si>
  <si>
    <t>Speeding on Mohican Pass.  No sidewalks on Pontiac Trail (adjacent street) for pedestirans or bikes to reach southwest bike path.</t>
  </si>
  <si>
    <t xml:space="preserve">Speed bumps, reconstruction project to include sidewalks (Pontiac project was just shut down fall of 2021 due to lack of interest from residents. </t>
  </si>
  <si>
    <t>Convert to 4-way stop.</t>
  </si>
  <si>
    <t>Convert intersection to 4-way stop</t>
  </si>
  <si>
    <t>Speeding and sightline visibilty</t>
  </si>
  <si>
    <t>Add Speed Limit signs.  Wait for larger reconstruction to add traffic calming?</t>
  </si>
  <si>
    <t>Morning drop-off at Van Hise or Hamilton Schools, parents use Richland at a high rate of speed to get back to segoe.  Sight lines and lighting obscure visability.</t>
  </si>
  <si>
    <t>Milwaukee St and W Coorporate Dr</t>
  </si>
  <si>
    <t>Pedestrians having difficluty crossing Milwaukee St.</t>
  </si>
  <si>
    <t>Continental Crossing with center island refuge.</t>
  </si>
  <si>
    <t>Bump outs, center island refuge, reevaluate signal timing, additional signage for LT yield to pedestrians.</t>
  </si>
  <si>
    <t>Cottage Grove Road and Acewood</t>
  </si>
  <si>
    <t>3 &amp; 16</t>
  </si>
  <si>
    <t>Coolidge St</t>
  </si>
  <si>
    <t>Center islands at intersectiosn to reduce speed.  Add SW to north side of Eken Park.</t>
  </si>
  <si>
    <t>Speeding and pedestrian crossing</t>
  </si>
  <si>
    <t>Speed Humps and new ped crossing on north end where two sidewalks meet with bump out.</t>
  </si>
  <si>
    <t xml:space="preserve">Crosswalk just north of 234 N. Breese Tr gets used frequently by students.  No official pedestrian ramp at this location however there is a detectable warning mat on the curb but nothing across the street.  New ramps and bumputs would potentially remove 4-6 parking spots and a tree. </t>
  </si>
  <si>
    <t>Frisch Rd area</t>
  </si>
  <si>
    <t>Approved--Completed by TE Shop</t>
  </si>
  <si>
    <t>Approved--In Group 1 Contract for 2023 construction</t>
  </si>
  <si>
    <t>Driver Speed Feedback Board at residential area</t>
  </si>
  <si>
    <t xml:space="preserve">MPR at Tree Lane Path &amp; Beltline </t>
  </si>
  <si>
    <t>Green markings</t>
  </si>
  <si>
    <t>5 &amp; 8</t>
  </si>
  <si>
    <t>Retime signals to allow crossing both streets.  Add additional cross time.</t>
  </si>
  <si>
    <t>Muir Field Rd at Cimarron Trl</t>
  </si>
  <si>
    <t>Speeding, crashes around curve</t>
  </si>
  <si>
    <t>speed humps</t>
  </si>
  <si>
    <t>Need to wait to do projects in corridor until University Ave project completed; this will serve as UW Health emergency route; 2024 planned project.  Potentially convert MPR into 2-lane with center left turn lane.</t>
  </si>
  <si>
    <t>Walnut St</t>
  </si>
  <si>
    <t>Repaint bike lanes to 5' from gutter</t>
  </si>
  <si>
    <t>University wants to paint bike lanes 5' from gutter north of bridge and wants the city to paint the same to match.</t>
  </si>
  <si>
    <t xml:space="preserve">Pedestrian crossing </t>
  </si>
  <si>
    <t>Add pedestrian crossing button to cross Fish Hatchery.</t>
  </si>
  <si>
    <t>school bus loading, crashes, speeding</t>
  </si>
  <si>
    <t>Review for safety at intersection for school pick-up.</t>
  </si>
  <si>
    <t>Repaint bike lanes to match University markings</t>
  </si>
  <si>
    <t>Install RRFB at intersection</t>
  </si>
  <si>
    <t>Install continental crosswalks and center islands for speeding</t>
  </si>
  <si>
    <t>Speed Humps and finish Sidewalk</t>
  </si>
  <si>
    <t>6th St and Johnson St</t>
  </si>
  <si>
    <t>Regent St corridor (Monroe to Park)</t>
  </si>
  <si>
    <t>Bumpouts, bike lanes</t>
  </si>
  <si>
    <t>Westbound speed humps</t>
  </si>
  <si>
    <t>Speeding, crashes, ped crossing at Esch</t>
  </si>
  <si>
    <t>Buses will be on eastbound side with network redesign</t>
  </si>
  <si>
    <t>Camden Rd - 4700, 4500, &amp; 4800 blocks</t>
  </si>
  <si>
    <t>Signal Timing Complaints</t>
  </si>
  <si>
    <t>New geometrics of intersection and phasing of signals</t>
  </si>
  <si>
    <t>Forster Dr</t>
  </si>
  <si>
    <t>Ped Safety - Gap in sidewalk</t>
  </si>
  <si>
    <t>RRFB at crossing</t>
  </si>
  <si>
    <t>Need for sidewalk to connect to east side of highway at new development.  Possible bike lane continuation on Femrite to the East.</t>
  </si>
  <si>
    <t>Continue sidewalk to east to connect to Ohmeda Dr.  Continue bike lane on Femrite to east.</t>
  </si>
  <si>
    <t>Fish Hatchery and Martin</t>
  </si>
  <si>
    <t>Mineral Point and Owen</t>
  </si>
  <si>
    <t>13 &amp; 14</t>
  </si>
  <si>
    <t>Pedestrian Safety</t>
  </si>
  <si>
    <t>RRFB at crossing or convert to stop light</t>
  </si>
  <si>
    <t>Add yield pavement markings</t>
  </si>
  <si>
    <t>Add yield pavement markings for vehicles to stop further back from crossing guard.</t>
  </si>
  <si>
    <t>Speeding, vehicles passing bikes</t>
  </si>
  <si>
    <t>Possibility of adding additional sinage t remind cars to stay 3 ft from bikes or bikes may take full lane.</t>
  </si>
  <si>
    <t>Odana and Potomac</t>
  </si>
  <si>
    <t>Bike Crossing</t>
  </si>
  <si>
    <t>Upgrade signals at intersection to include handholes, new loops, pavement markings, possibly new cabinet/controller/conduit</t>
  </si>
  <si>
    <t>Additional signage</t>
  </si>
  <si>
    <t>Sherman and Tennyson</t>
  </si>
  <si>
    <t>Flashing chool zone lights, DFB, or RRFB</t>
  </si>
  <si>
    <t>Bicycle safety</t>
  </si>
  <si>
    <t>Buckeye at Cap City Trail</t>
  </si>
  <si>
    <t>Bike lane east of 51 is confusing and feels dangerous as bike lane drifts into lane.  Also difficutl to turn let from EB Buckeye onto Cap City Trail.</t>
  </si>
  <si>
    <t>Eagan and East Springs</t>
  </si>
  <si>
    <t>Add pedestrian crossing lights</t>
  </si>
  <si>
    <t>Spruce St</t>
  </si>
  <si>
    <t>Speed hump</t>
  </si>
  <si>
    <t>Hoepker Rd path crossing</t>
  </si>
  <si>
    <t>Uncontrolled path crossing</t>
  </si>
  <si>
    <t>E Gorham St at N Brearly St</t>
  </si>
  <si>
    <t>Request for RRFB</t>
  </si>
  <si>
    <t>Hoepker Rd (Rattman to Hwy 51)</t>
  </si>
  <si>
    <t>Odana west of Whitney Way</t>
  </si>
  <si>
    <t>westbound confusion at driveway</t>
  </si>
  <si>
    <t>Milo &amp; Easley Lane</t>
  </si>
  <si>
    <t>Speeding around curve</t>
  </si>
  <si>
    <t>Anniversary Lane</t>
  </si>
  <si>
    <t>Residential Speeding</t>
  </si>
  <si>
    <t>2 speed humps</t>
  </si>
  <si>
    <t>1 speed hump south of pike 1 speed hump north of greenway cross</t>
  </si>
  <si>
    <t>Coho/Greenway Cross intersect</t>
  </si>
  <si>
    <t>School crossing</t>
  </si>
  <si>
    <t>Bluff St and Ridge St</t>
  </si>
  <si>
    <t>Running stop signs, traffic calming</t>
  </si>
  <si>
    <t>Convert to all way stop.  Look at other traffic calming options.</t>
  </si>
  <si>
    <t>6th St and E. Washington</t>
  </si>
  <si>
    <t>Lack of bike markings</t>
  </si>
  <si>
    <t>Dempsey, Walter, Milwaukee St</t>
  </si>
  <si>
    <t>Buffer Bike Lanes</t>
  </si>
  <si>
    <t>Buffered bike lanes on Dempsey, Walter, and Milwaukee Between Fair Oaks and E. Washington.</t>
  </si>
  <si>
    <t>Green Bike Box Paint</t>
  </si>
  <si>
    <t>Langdon St</t>
  </si>
  <si>
    <t>Students complain about crossings on Langdon street at various intersections.  Potentially look at turning more into all way stops or adding better visability for pedestrians crossing.</t>
  </si>
  <si>
    <t>Wait for development project completion due to lane closures.  Better bike connections between sections of walnut st on Old University to connect Kendall Ave to Campus</t>
  </si>
  <si>
    <t>Manchester Rd near Westin Dr</t>
  </si>
  <si>
    <t>Speeding, Pedestrian Safety</t>
  </si>
  <si>
    <t>Request for enhanced crosswalks.</t>
  </si>
  <si>
    <t>Regent at Prospect</t>
  </si>
  <si>
    <t>Midvale Heights Area</t>
  </si>
  <si>
    <t>Pedestrian Gap in sidewalk</t>
  </si>
  <si>
    <t>Tocara Lane, Hillview Terrace, Hiltop Dr, Ames St, Agnes Dr</t>
  </si>
  <si>
    <t>Segoe and Manor Cross</t>
  </si>
  <si>
    <t>Pedestrian crossing across Segoe</t>
  </si>
  <si>
    <t>Better signs, continental crosswalks, potential extension of median nose, and bumpouts all suggested by resident.</t>
  </si>
  <si>
    <t>Speed Reduction</t>
  </si>
  <si>
    <t>Reduce Speed from 30 - 25 MPH.  Needs WISDOT Approval.</t>
  </si>
  <si>
    <t>Monroe St at Grant St</t>
  </si>
  <si>
    <t>Pedestrian safety crossing Monroe</t>
  </si>
  <si>
    <t>Improve ped safety as there are turning vehicle conflicts (left turn from grant to monroe).  Requested to add continental crosswalk across the south grant st intersection, make continental crosswalk on Monroue (west Int) wider,  No turn on red on grant for right turning vehicles.</t>
  </si>
  <si>
    <t>Monroe/Regent and Monroe/Little</t>
  </si>
  <si>
    <t>Little St: Currently have right turn no stop - Change to Yield to Ped?,  Raised crossing could be possible with larger project, ped crossing signal.  Regent: No Right turn on Red or enhanced Yield to Peds signs?</t>
  </si>
  <si>
    <t>Total estimated cost of project</t>
  </si>
  <si>
    <t>Currently an emergency vehicle route until Troy Dr RR overpass is rebuilt</t>
  </si>
  <si>
    <t>3, 15, 16</t>
  </si>
  <si>
    <t>Children have trouble with drivers yielding; request for improvement; hill before path impacts visibility; path will be even more heavily used with new facilities at Leopold Park and Cannonball Extension</t>
  </si>
  <si>
    <t>Approved--To Include in SSM 2023 Contract</t>
  </si>
  <si>
    <t>E Washington Ave at Oak St</t>
  </si>
  <si>
    <t>Fordem Ave at Lakewood Gardens</t>
  </si>
  <si>
    <t>N Baldwin St</t>
  </si>
  <si>
    <t>Luann Ln at Greenway Cross</t>
  </si>
  <si>
    <t>Coho St at Pike Dr</t>
  </si>
  <si>
    <t>Pike Dr</t>
  </si>
  <si>
    <t>Traceway Dr</t>
  </si>
  <si>
    <t>Femrite Dr</t>
  </si>
  <si>
    <t>Bluff St at DuRose</t>
  </si>
  <si>
    <t>N. Breese Ter</t>
  </si>
  <si>
    <t>Pedestrians having difficulty crossing campus and University</t>
  </si>
  <si>
    <t>Retime signals to allow crossing of University and Campus without stopping.</t>
  </si>
  <si>
    <t>University Ave and Campus Dr at Babcock Dr</t>
  </si>
  <si>
    <t>Fish Hatchery and Cedar St</t>
  </si>
  <si>
    <t>S Gammon Rd and Odana Rd</t>
  </si>
  <si>
    <t>N Blount St and E Gorham St</t>
  </si>
  <si>
    <t>East Springs Dr and Annamark Dr</t>
  </si>
  <si>
    <t>Oak Valley Dr</t>
  </si>
  <si>
    <t>200 block of Division St</t>
  </si>
  <si>
    <t>Winnebago St &amp; 6th St Roundabout</t>
  </si>
  <si>
    <t>Wisconsin Ave at Gorham St &amp; Johnson St</t>
  </si>
  <si>
    <t>Fill sidewalk gaps</t>
  </si>
  <si>
    <t>University Ave at N Blackhawk Ave</t>
  </si>
  <si>
    <t>Milwaukee St bridge over I-90</t>
  </si>
  <si>
    <t>E Buckeye Rd -Vondron area</t>
  </si>
  <si>
    <t>Ped crossing difficulty/speeding</t>
  </si>
  <si>
    <t>Citywide Top Crash Intersections</t>
  </si>
  <si>
    <t>Raised crossing or speed humps</t>
  </si>
  <si>
    <t>Speeding/dangerous path crossing</t>
  </si>
  <si>
    <t>Jefferson St at Garfield St</t>
  </si>
  <si>
    <t>Richland Ln</t>
  </si>
  <si>
    <t>Samuel Dr</t>
  </si>
  <si>
    <t>High Crossing Blvd and Benjamin Dr</t>
  </si>
  <si>
    <t xml:space="preserve">E Mifflin St                          </t>
  </si>
  <si>
    <t>N &amp;S Franklin Ave -- University to Speedway</t>
  </si>
  <si>
    <t>W Main Street -- near park</t>
  </si>
  <si>
    <t>Olin Ave from Wingra Creek to JND</t>
  </si>
  <si>
    <t>Mineral Point Rd at High Point Rd</t>
  </si>
  <si>
    <t>E Washington Ave at Paterson St</t>
  </si>
  <si>
    <t>Bus routes removed from Commonwealth starting June 2023</t>
  </si>
  <si>
    <t>Speed humps</t>
  </si>
  <si>
    <t>Added to City from Town in October 2022; tested as part of Slow Streets program in Fall 2021 &amp; did pre/post project engagement</t>
  </si>
  <si>
    <t>W Johnson St--UW Campus area (Randall to Marion)</t>
  </si>
  <si>
    <t>Commonwealth Ave at SW Path</t>
  </si>
  <si>
    <t>Buick St</t>
  </si>
  <si>
    <t>Aberg Ave at Packers SB Ramps</t>
  </si>
  <si>
    <t>Hanson Rd at Manufacturers Dr</t>
  </si>
  <si>
    <t>Add crosswalks crossing Hanson Rd</t>
  </si>
  <si>
    <t>School Rd at Mendota Elementary</t>
  </si>
  <si>
    <t>Raised crossing / speed humps</t>
  </si>
  <si>
    <t xml:space="preserve">Franklin St &amp; Hancock St </t>
  </si>
  <si>
    <t>Counterflow bike lanes</t>
  </si>
  <si>
    <t>Sidewalk gap on south side at bus stop, slow cars, connection from The Village on Park to planned bike boulevard on Fisher St</t>
  </si>
  <si>
    <t>Neighborhood meeting 2/15</t>
  </si>
  <si>
    <t xml:space="preserve">Walnut St </t>
  </si>
  <si>
    <t>Need to verify markings</t>
  </si>
  <si>
    <t xml:space="preserve">Langdon St </t>
  </si>
  <si>
    <t>Eastpark Blvd</t>
  </si>
  <si>
    <t>Todd Drive</t>
  </si>
  <si>
    <t>Mineral Point Rd at NB Beltline On-Ramp</t>
  </si>
  <si>
    <t>Tennyson Lane</t>
  </si>
  <si>
    <t>Acewood Blvd</t>
  </si>
  <si>
    <t>Add island nose to provide more protection to path crossing</t>
  </si>
  <si>
    <t>Long term request from school and crossing guards</t>
  </si>
  <si>
    <t>Poor crosswalk visibility</t>
  </si>
  <si>
    <t>Overall safety / poor crosswalk visiblity</t>
  </si>
  <si>
    <t>Speeding / crashes</t>
  </si>
  <si>
    <t>Continental crosswalks at bus stops</t>
  </si>
  <si>
    <t>Unsafe bike path crossing</t>
  </si>
  <si>
    <t>Pedestrian gap / no sidewalk on bridge</t>
  </si>
  <si>
    <t>Poor pedestrian crossing visiblity</t>
  </si>
  <si>
    <t>Raymond Rd at Frisch Rd</t>
  </si>
  <si>
    <t>Pedestrian crossing visibility at bus stop location</t>
  </si>
  <si>
    <t>On HIN &amp; 2 ped/bike A or B crashes  or MV A crasHes</t>
  </si>
  <si>
    <t>Bike gaps for crossing isthmus</t>
  </si>
  <si>
    <t>Speeding at school crossing</t>
  </si>
  <si>
    <t>Narrow road to build sidewalk on south side and calm traffic; accessible ramps, new crosswalks</t>
  </si>
  <si>
    <t>Poor crosswalk visibility &amp; new NB bus route starting in June 2023</t>
  </si>
  <si>
    <t>Speeding; N/S cut-through route alternative to North Star Drive</t>
  </si>
  <si>
    <t>Rear-end crashes</t>
  </si>
  <si>
    <t>Add retroreflective backplates to traffic signal heads for better signal visibility</t>
  </si>
  <si>
    <t>Substandard crosswalks at new bus stops</t>
  </si>
  <si>
    <t>Cost share with City of Sun Prairie.  Sun Prairie will install</t>
  </si>
  <si>
    <t>Add continental Crosswalks</t>
  </si>
  <si>
    <t>Install RRFB shared with Sun Prairie</t>
  </si>
  <si>
    <t>Add curb bumpouts on north side at Henry St and Carroll St</t>
  </si>
  <si>
    <t>Install 4 Speed humps</t>
  </si>
  <si>
    <t>Install new pavement markings to provide designated pedestrian space within street</t>
  </si>
  <si>
    <t>Install "Turning Vehicles Yield to Pedestrian" signs</t>
  </si>
  <si>
    <t>Convert existing crosswalks to continental crosswalks</t>
  </si>
  <si>
    <t>Construct two islands on Muir Field at Cimarron Trl intersection to slow traffic around curve</t>
  </si>
  <si>
    <t>Convert existing, worn, colored crosswalks to continental crosswalks</t>
  </si>
  <si>
    <t>Speeding &amp; ped safety; cars passing on right in bike/parking lane</t>
  </si>
  <si>
    <t>Driver confusion regarding dual left turns; Failure to Yield crashes both ped and MV turning on Johnson</t>
  </si>
  <si>
    <t>__Requesting Approval</t>
  </si>
  <si>
    <t>Speeding; Gap in bike network; slow traffic; route to Cannonball, Leopold Elem, Park</t>
  </si>
  <si>
    <t>Raymond Rd at McKenna Blvd</t>
  </si>
  <si>
    <t>Raymond Rd - west end</t>
  </si>
  <si>
    <t>John Nolen Dr at Rimrock Rd</t>
  </si>
  <si>
    <t>Replace signal poles and arms and add signal heads over each lane.  Add protected left turn phase for Cottage Grove Rd.  Extend island noses through crosswalks on Cottage Grove Rd</t>
  </si>
  <si>
    <t>Lack of marked crosswalks</t>
  </si>
  <si>
    <t>Cottage Grove Rd--East of Interstate</t>
  </si>
  <si>
    <t>Safe Streets Madison - January 2023</t>
  </si>
  <si>
    <t>Install 3 Speed Humps at school</t>
  </si>
  <si>
    <t>Speeding/pedestrian crossing safety at Kennedy Elementary.  Meadowlark is also N/W bike route between Cottage Grove Rd &amp; Milwaukee St</t>
  </si>
  <si>
    <t>Meadowlark Dr at Kennedy Elementary</t>
  </si>
  <si>
    <t>Difficult bike path crossing of Rimrock</t>
  </si>
  <si>
    <t>Turning movement crashes.  No pedestrian median refuge</t>
  </si>
  <si>
    <t>_In Design</t>
  </si>
  <si>
    <t>Citywide Speed Limit Reductions</t>
  </si>
  <si>
    <t xml:space="preserve">Existing posted speed limit is too high </t>
  </si>
  <si>
    <t>Reduce speed limit with new signing</t>
  </si>
  <si>
    <t>Citywide School zone speed limit updates</t>
  </si>
  <si>
    <t>Discussion</t>
  </si>
  <si>
    <t>Start with school zones at Mendota, Lindbergh, Lakeview, Blackhawk/Gompers, Sandburg, Hawthorne, Sherman/Shabazz</t>
  </si>
  <si>
    <t>12, 17, 18</t>
  </si>
  <si>
    <t>Many school zones marked as 20mph or not marked so people aren't aware they should drive 15mpmh</t>
  </si>
  <si>
    <t>Reduce posted school speed limit from 20 to 15 and post signs reinforcing 15mph speed in school zones</t>
  </si>
  <si>
    <t>Phase One: Campus Dr, Lien Rd (E Washington to Thompson),Thierer (E Washington to Lien), Zeier (E Washington to Lien), Pflaum/Agriculture (Stoughton Rd to Femrite), Sycamore (Walsh to Thompson), Eastwood, Sheboygan (Segoe to Whitney), Regent (Midvale to Whitney), Tree (Mineral Point to Gammon, S Whitney (Raymond to Meadowwood)</t>
  </si>
  <si>
    <t>N/S alternative route to North Star Drive.  Newly connected route in new neighborhood; built with sidewalk, &amp; curb ramps, not on Bike Network</t>
  </si>
  <si>
    <t>Added to City in October 2022.  Bus routes removed 6/23 Request for designated bike lanes.</t>
  </si>
  <si>
    <t>UW section will be marked with wider bike lane</t>
  </si>
  <si>
    <t>Mark as buffered bike lanes or wider bike lane</t>
  </si>
  <si>
    <t>Coordination with Shorewood Hills</t>
  </si>
  <si>
    <t>Overall safety concerns</t>
  </si>
  <si>
    <t>Approved 2023 Installation</t>
  </si>
  <si>
    <t>Approved - MPD Purchased</t>
  </si>
  <si>
    <t>Approved--construction on hold; work to be done in conjunction with bus stop changes; schedule TBD</t>
  </si>
  <si>
    <t>Monitor to see if addresses issue</t>
  </si>
  <si>
    <t>Signage to restrict movements during rush hour; improve lighting</t>
  </si>
  <si>
    <t>Move forward if not funded through Safe Streets for All federal grant</t>
  </si>
  <si>
    <t>Public meeting needed: Move forward if not funded through Safe Streets for All federal grant</t>
  </si>
  <si>
    <t>Could be broken into two projects ($42,000 for Johnson, $60,000 for Gorham); Move forward if not funded through Safe Streets for All federal grant</t>
  </si>
  <si>
    <t>Winter/Spring Pubilc Meeting - Date TBD</t>
  </si>
  <si>
    <t>Public meeting Feb 15</t>
  </si>
  <si>
    <t>Continental crosswalks, yield lines added in 2021; plan to move RRFB from Northport/School when signal installed</t>
  </si>
  <si>
    <t>Public meeting in collaboration with Metro to discuss bus route changes on Randall - Date TBD (Spring)</t>
  </si>
  <si>
    <t>Applied for Safe Streets for All planning funds</t>
  </si>
  <si>
    <t>Work with Metro to coordinate improvements near transit stops</t>
  </si>
  <si>
    <t>All of Moorland now in City; Look for opportunities for funding a larger scale project</t>
  </si>
  <si>
    <t>Joint lines in concrete make changes more challenging; Would need other funding</t>
  </si>
  <si>
    <t>High expense due to retaining wall near Coho; Town of Madison near Bryant; applied for Safe Streets for All funding</t>
  </si>
  <si>
    <t>Need to plan for how changes would work when tunnel is replaced/improved; Applied for Safe Streets for All funding</t>
  </si>
  <si>
    <t>Whitney Way and Kronke</t>
  </si>
  <si>
    <t>Pedestrian crossing safety, speeding</t>
  </si>
  <si>
    <t>Bus stop near new Metro facility &amp; visibility needed for crosswalk</t>
  </si>
  <si>
    <t>Pedestrian crossing for bus stops</t>
  </si>
  <si>
    <t>Estimated cost at about $5000 without controller and cabinet replacement.</t>
  </si>
  <si>
    <t>Estimated about $5000</t>
  </si>
  <si>
    <t>W. Washington(Park to Regent)</t>
  </si>
  <si>
    <t>Gammon/Watts, First/E Washington, John Nolen/North Shore, Fair Oaks/Milwaukee, E Washington/Zeier, Milwaukee/North, Fish Hatchery/Greenway Cross, John Nolen/Rimrock, Park/University, E Washington/Mendota, E Washington/E Springs</t>
  </si>
  <si>
    <t>Safe Streets Madison - January 25, 2023</t>
  </si>
  <si>
    <t>Alder requested Sharrows on 6th St between packers and E. Washingotn.  Stencils at 6h and E. Washington for bikes to call the signal.  Bike Box at 6th and E. Washington.</t>
  </si>
  <si>
    <t>Improve Westport Road to add space for bike facility.  Continue sidewalk on Green Ave.</t>
  </si>
  <si>
    <t>Multiple crashes at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</si>
</sst>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_(&quot;$&quot;* #,##0_);_(&quot;$&quot;* \(#,##0\);_(&quot;$&quot;* &quot;-&quot;??_);_(@_)"/>
  </numFmts>
  <fonts count="27" x14ac:knownFonts="1">
    <font>
      <sz val="11"/>
      <color theme="1"/>
      <name val="Calibri"/>
    </font>
    <font>
      <sz val="48"/>
      <color theme="1"/>
      <name val="Calibri"/>
      <family val="2"/>
    </font>
    <font>
      <b/>
      <sz val="18"/>
      <color theme="1"/>
      <name val="Calibri"/>
      <family val="2"/>
    </font>
    <font>
      <b/>
      <sz val="14"/>
      <color theme="1"/>
      <name val="Calibri"/>
      <family val="2"/>
    </font>
    <font>
      <b/>
      <sz val="11"/>
      <color theme="1"/>
      <name val="Calibri"/>
      <family val="2"/>
    </font>
    <font>
      <i/>
      <sz val="12"/>
      <color theme="1"/>
      <name val="Calibri"/>
      <family val="2"/>
    </font>
    <font>
      <i/>
      <sz val="11"/>
      <color theme="1"/>
      <name val="Calibri"/>
      <family val="2"/>
    </font>
    <font>
      <sz val="12"/>
      <color theme="1"/>
      <name val="Calibri"/>
      <family val="2"/>
    </font>
    <font>
      <u/>
      <sz val="11"/>
      <color theme="10"/>
      <name val="Calibri"/>
      <family val="2"/>
    </font>
    <font>
      <u/>
      <sz val="11"/>
      <color theme="10"/>
      <name val="Calibri"/>
      <family val="2"/>
    </font>
    <font>
      <u/>
      <sz val="11"/>
      <color theme="10"/>
      <name val="Calibri"/>
      <family val="2"/>
    </font>
    <font>
      <sz val="11"/>
      <color theme="1"/>
      <name val="Calibri"/>
      <family val="2"/>
    </font>
    <font>
      <b/>
      <sz val="24"/>
      <color theme="1"/>
      <name val="Calibri"/>
      <family val="2"/>
    </font>
    <font>
      <sz val="12"/>
      <color rgb="FF000000"/>
      <name val="Calibri"/>
      <family val="2"/>
    </font>
    <font>
      <b/>
      <sz val="12"/>
      <color theme="1"/>
      <name val="Calibri"/>
      <family val="2"/>
    </font>
    <font>
      <sz val="12"/>
      <color theme="1"/>
      <name val="Calibri"/>
      <family val="2"/>
      <scheme val="minor"/>
    </font>
    <font>
      <b/>
      <sz val="12"/>
      <color theme="1"/>
      <name val="Calibri"/>
      <family val="2"/>
      <scheme val="minor"/>
    </font>
    <font>
      <sz val="11"/>
      <name val="Calibri"/>
      <family val="2"/>
    </font>
    <font>
      <sz val="12"/>
      <name val="Calibri"/>
      <family val="2"/>
      <scheme val="minor"/>
    </font>
    <font>
      <sz val="12"/>
      <name val="Calibri"/>
      <family val="2"/>
    </font>
    <font>
      <b/>
      <sz val="12"/>
      <name val="Calibri"/>
      <family val="2"/>
    </font>
    <font>
      <u/>
      <sz val="12"/>
      <name val="Calibri"/>
      <family val="2"/>
    </font>
    <font>
      <u/>
      <sz val="12"/>
      <color rgb="FF0000FF"/>
      <name val="Calibri"/>
      <family val="2"/>
    </font>
    <font>
      <b/>
      <sz val="16"/>
      <color theme="1"/>
      <name val="Calibri"/>
      <family val="2"/>
    </font>
    <font>
      <sz val="16"/>
      <color theme="1"/>
      <name val="Calibri"/>
      <family val="2"/>
    </font>
    <font>
      <b/>
      <sz val="20"/>
      <color theme="1"/>
      <name val="Calibri"/>
      <family val="2"/>
      <scheme val="minor"/>
    </font>
    <font>
      <sz val="36"/>
      <color theme="1"/>
      <name val="Calibri"/>
      <family val="2"/>
    </font>
  </fonts>
  <fills count="11">
    <fill>
      <patternFill patternType="none"/>
    </fill>
    <fill>
      <patternFill patternType="gray125"/>
    </fill>
    <fill>
      <patternFill patternType="solid">
        <fgColor rgb="FFEFEFEF"/>
        <bgColor rgb="FFEFEFEF"/>
      </patternFill>
    </fill>
    <fill>
      <patternFill patternType="solid">
        <fgColor rgb="FFF4CCCC"/>
        <bgColor rgb="FFF4CCCC"/>
      </patternFill>
    </fill>
    <fill>
      <patternFill patternType="solid">
        <fgColor rgb="FFEA9999"/>
        <bgColor rgb="FFEA9999"/>
      </patternFill>
    </fill>
    <fill>
      <patternFill patternType="solid">
        <fgColor rgb="FFD9EAD3"/>
        <bgColor rgb="FFD9EAD3"/>
      </patternFill>
    </fill>
    <fill>
      <patternFill patternType="solid">
        <fgColor rgb="FFB6D7A8"/>
        <bgColor rgb="FFB6D7A8"/>
      </patternFill>
    </fill>
    <fill>
      <patternFill patternType="solid">
        <fgColor rgb="FFA4C2F4"/>
        <bgColor rgb="FFA4C2F4"/>
      </patternFill>
    </fill>
    <fill>
      <patternFill patternType="solid">
        <fgColor rgb="FFB4A7D6"/>
        <bgColor rgb="FFB4A7D6"/>
      </patternFill>
    </fill>
    <fill>
      <patternFill patternType="solid">
        <fgColor rgb="FFFFFF00"/>
        <bgColor indexed="64"/>
      </patternFill>
    </fill>
    <fill>
      <patternFill patternType="solid">
        <fgColor theme="0" tint="-0.14999847407452621"/>
        <bgColor indexed="64"/>
      </patternFill>
    </fill>
  </fills>
  <borders count="33">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bottom/>
      <diagonal/>
    </border>
    <border>
      <left/>
      <right/>
      <top/>
      <bottom style="thin">
        <color rgb="FF000000"/>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style="thin">
        <color rgb="FF000000"/>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3">
    <xf numFmtId="0" fontId="0" fillId="0" borderId="0"/>
    <xf numFmtId="44" fontId="11" fillId="0" borderId="0" applyFont="0" applyFill="0" applyBorder="0" applyAlignment="0" applyProtection="0"/>
    <xf numFmtId="9" fontId="11" fillId="0" borderId="0" applyFont="0" applyFill="0" applyBorder="0" applyAlignment="0" applyProtection="0"/>
  </cellStyleXfs>
  <cellXfs count="139">
    <xf numFmtId="0" fontId="0" fillId="0" borderId="0" xfId="0" applyFont="1" applyAlignment="1"/>
    <xf numFmtId="0" fontId="1" fillId="0" borderId="0" xfId="0" applyFont="1" applyAlignment="1">
      <alignment vertical="center"/>
    </xf>
    <xf numFmtId="0" fontId="1" fillId="0" borderId="0" xfId="0" applyFont="1" applyAlignment="1">
      <alignment horizontal="left" vertical="center" wrapText="1"/>
    </xf>
    <xf numFmtId="0" fontId="0" fillId="0" borderId="0" xfId="0" applyFont="1" applyAlignment="1">
      <alignment horizontal="left" wrapText="1"/>
    </xf>
    <xf numFmtId="0" fontId="0" fillId="0" borderId="0" xfId="0" applyFont="1"/>
    <xf numFmtId="0" fontId="2" fillId="0" borderId="1" xfId="0" applyFont="1" applyBorder="1" applyAlignment="1">
      <alignment horizontal="center" vertical="center" wrapText="1"/>
    </xf>
    <xf numFmtId="0" fontId="0" fillId="0" borderId="2" xfId="0" applyFont="1" applyBorder="1" applyAlignment="1">
      <alignment wrapText="1"/>
    </xf>
    <xf numFmtId="0" fontId="0" fillId="0" borderId="2" xfId="0" applyFont="1" applyBorder="1"/>
    <xf numFmtId="0" fontId="0" fillId="0" borderId="0" xfId="0" applyFont="1" applyAlignment="1">
      <alignment horizontal="center"/>
    </xf>
    <xf numFmtId="0" fontId="0" fillId="0" borderId="3" xfId="0" applyFont="1" applyBorder="1"/>
    <xf numFmtId="0" fontId="2"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4" fillId="0" borderId="0" xfId="0" applyFont="1" applyAlignment="1">
      <alignment horizontal="center" vertical="center" wrapText="1"/>
    </xf>
    <xf numFmtId="0" fontId="3" fillId="0" borderId="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6" fillId="0" borderId="0" xfId="0" applyFont="1" applyAlignment="1">
      <alignment horizontal="center" vertical="center" wrapText="1"/>
    </xf>
    <xf numFmtId="0" fontId="5" fillId="0" borderId="9" xfId="0" applyFont="1" applyBorder="1" applyAlignment="1">
      <alignment horizontal="center" vertical="center" wrapText="1"/>
    </xf>
    <xf numFmtId="9" fontId="5" fillId="0" borderId="10" xfId="0" applyNumberFormat="1" applyFont="1" applyBorder="1" applyAlignment="1">
      <alignment horizontal="center" vertical="center" wrapText="1"/>
    </xf>
    <xf numFmtId="9" fontId="5" fillId="0" borderId="8" xfId="0" applyNumberFormat="1" applyFont="1" applyBorder="1" applyAlignment="1">
      <alignment horizontal="center" vertical="center" wrapText="1"/>
    </xf>
    <xf numFmtId="0" fontId="7" fillId="0" borderId="11" xfId="0" applyFont="1" applyBorder="1" applyAlignment="1">
      <alignment horizontal="center" vertical="center" wrapText="1"/>
    </xf>
    <xf numFmtId="0" fontId="5" fillId="0" borderId="12" xfId="0" applyFont="1" applyBorder="1" applyAlignment="1">
      <alignment horizontal="center" vertical="center" wrapText="1"/>
    </xf>
    <xf numFmtId="9" fontId="5" fillId="0" borderId="13" xfId="0" applyNumberFormat="1" applyFont="1" applyBorder="1" applyAlignment="1">
      <alignment horizontal="center" vertical="center" wrapText="1"/>
    </xf>
    <xf numFmtId="9" fontId="5" fillId="0" borderId="14" xfId="0" applyNumberFormat="1" applyFont="1" applyBorder="1" applyAlignment="1">
      <alignment horizontal="center" vertical="center" wrapText="1"/>
    </xf>
    <xf numFmtId="9" fontId="6" fillId="0" borderId="0" xfId="0" applyNumberFormat="1" applyFont="1" applyAlignment="1">
      <alignment horizontal="center" vertical="center" wrapText="1"/>
    </xf>
    <xf numFmtId="0" fontId="5" fillId="0" borderId="1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9" fontId="6" fillId="0" borderId="13" xfId="0" applyNumberFormat="1" applyFont="1" applyBorder="1" applyAlignment="1">
      <alignment horizontal="center" vertical="center" wrapText="1"/>
    </xf>
    <xf numFmtId="0" fontId="8" fillId="0" borderId="17" xfId="0" applyFont="1" applyBorder="1" applyAlignment="1">
      <alignment horizontal="center" vertical="center" wrapText="1"/>
    </xf>
    <xf numFmtId="0" fontId="9" fillId="0" borderId="18" xfId="0" applyFont="1" applyBorder="1"/>
    <xf numFmtId="0" fontId="10" fillId="0" borderId="19" xfId="0" applyFont="1" applyBorder="1"/>
    <xf numFmtId="0" fontId="0" fillId="0" borderId="0" xfId="0" applyFont="1" applyFill="1" applyAlignment="1"/>
    <xf numFmtId="0" fontId="7" fillId="0" borderId="20" xfId="0" applyFont="1" applyFill="1" applyBorder="1" applyAlignment="1">
      <alignment horizontal="center" vertical="center" wrapText="1"/>
    </xf>
    <xf numFmtId="0" fontId="15" fillId="0" borderId="0" xfId="0" applyFont="1" applyFill="1" applyAlignment="1"/>
    <xf numFmtId="0" fontId="7" fillId="0" borderId="20" xfId="0" applyFont="1" applyFill="1" applyBorder="1" applyAlignment="1">
      <alignment horizontal="center" vertical="center"/>
    </xf>
    <xf numFmtId="0" fontId="14" fillId="0" borderId="20" xfId="0" applyFont="1" applyFill="1" applyBorder="1" applyAlignment="1">
      <alignment horizontal="center" vertical="center"/>
    </xf>
    <xf numFmtId="164" fontId="7" fillId="0" borderId="20" xfId="1" applyNumberFormat="1" applyFont="1" applyFill="1" applyBorder="1" applyAlignment="1">
      <alignment horizontal="center" vertical="center"/>
    </xf>
    <xf numFmtId="1" fontId="14" fillId="0" borderId="20" xfId="0" applyNumberFormat="1" applyFont="1" applyFill="1" applyBorder="1" applyAlignment="1">
      <alignment horizontal="center" vertical="center"/>
    </xf>
    <xf numFmtId="9" fontId="7" fillId="0" borderId="20" xfId="0" applyNumberFormat="1" applyFont="1" applyFill="1" applyBorder="1" applyAlignment="1">
      <alignment horizontal="center" vertical="center"/>
    </xf>
    <xf numFmtId="0" fontId="7" fillId="0" borderId="0" xfId="0" applyFont="1" applyAlignment="1"/>
    <xf numFmtId="0" fontId="7" fillId="0" borderId="0" xfId="0" applyFont="1" applyAlignment="1">
      <alignment horizontal="center"/>
    </xf>
    <xf numFmtId="0" fontId="23" fillId="0" borderId="22" xfId="0" applyFont="1" applyFill="1" applyBorder="1" applyAlignment="1">
      <alignment horizontal="center" vertical="center" textRotation="90"/>
    </xf>
    <xf numFmtId="0" fontId="23" fillId="2" borderId="28" xfId="0" applyFont="1" applyFill="1" applyBorder="1" applyAlignment="1">
      <alignment horizontal="center" vertical="center" wrapText="1"/>
    </xf>
    <xf numFmtId="0" fontId="23" fillId="2" borderId="21" xfId="0" applyFont="1" applyFill="1" applyBorder="1" applyAlignment="1">
      <alignment horizontal="center" vertical="center" textRotation="90" wrapText="1"/>
    </xf>
    <xf numFmtId="0" fontId="23" fillId="2" borderId="21" xfId="0" applyFont="1" applyFill="1" applyBorder="1" applyAlignment="1">
      <alignment horizontal="center" vertical="center" wrapText="1"/>
    </xf>
    <xf numFmtId="0" fontId="23" fillId="3" borderId="21" xfId="0" applyFont="1" applyFill="1" applyBorder="1" applyAlignment="1">
      <alignment horizontal="center" vertical="center" textRotation="90" wrapText="1"/>
    </xf>
    <xf numFmtId="0" fontId="23" fillId="3" borderId="22" xfId="0" applyFont="1" applyFill="1" applyBorder="1" applyAlignment="1">
      <alignment horizontal="center" vertical="center" textRotation="90" wrapText="1"/>
    </xf>
    <xf numFmtId="0" fontId="23" fillId="4" borderId="21" xfId="0" applyFont="1" applyFill="1" applyBorder="1" applyAlignment="1">
      <alignment horizontal="center" vertical="center" textRotation="90" wrapText="1"/>
    </xf>
    <xf numFmtId="0" fontId="23" fillId="5" borderId="21" xfId="0" applyFont="1" applyFill="1" applyBorder="1" applyAlignment="1">
      <alignment horizontal="center" vertical="center" textRotation="90" wrapText="1"/>
    </xf>
    <xf numFmtId="1" fontId="23" fillId="6" borderId="21" xfId="0" applyNumberFormat="1" applyFont="1" applyFill="1" applyBorder="1" applyAlignment="1">
      <alignment horizontal="center" vertical="center" textRotation="90" wrapText="1"/>
    </xf>
    <xf numFmtId="44" fontId="23" fillId="7" borderId="21" xfId="0" applyNumberFormat="1" applyFont="1" applyFill="1" applyBorder="1" applyAlignment="1">
      <alignment horizontal="center" vertical="center" textRotation="90" wrapText="1"/>
    </xf>
    <xf numFmtId="1" fontId="23" fillId="8" borderId="22" xfId="0" applyNumberFormat="1" applyFont="1" applyFill="1" applyBorder="1" applyAlignment="1">
      <alignment horizontal="center" vertical="center" textRotation="90" wrapText="1"/>
    </xf>
    <xf numFmtId="0" fontId="24" fillId="0" borderId="0" xfId="0" applyFont="1" applyAlignment="1"/>
    <xf numFmtId="0" fontId="15" fillId="0" borderId="20" xfId="0" applyFont="1" applyFill="1" applyBorder="1" applyAlignment="1">
      <alignment horizontal="center" vertical="center"/>
    </xf>
    <xf numFmtId="164" fontId="0" fillId="0" borderId="0" xfId="1" applyNumberFormat="1" applyFont="1"/>
    <xf numFmtId="0" fontId="0" fillId="0" borderId="0" xfId="0" applyFont="1" applyAlignment="1">
      <alignment horizontal="right"/>
    </xf>
    <xf numFmtId="164" fontId="0" fillId="0" borderId="0" xfId="1" applyNumberFormat="1" applyFont="1" applyAlignment="1">
      <alignment horizontal="right"/>
    </xf>
    <xf numFmtId="0" fontId="0" fillId="0" borderId="0" xfId="0" applyFont="1" applyAlignment="1">
      <alignment horizontal="left"/>
    </xf>
    <xf numFmtId="0" fontId="15" fillId="0" borderId="20" xfId="0" applyFont="1" applyFill="1" applyBorder="1" applyAlignment="1">
      <alignment horizontal="center" vertical="center" wrapText="1"/>
    </xf>
    <xf numFmtId="0" fontId="16" fillId="0" borderId="20" xfId="0" applyFont="1" applyFill="1" applyBorder="1" applyAlignment="1">
      <alignment horizontal="center" vertical="center" wrapText="1"/>
    </xf>
    <xf numFmtId="9" fontId="15" fillId="0" borderId="20" xfId="2" applyFont="1" applyFill="1" applyBorder="1" applyAlignment="1">
      <alignment horizontal="center" vertical="center"/>
    </xf>
    <xf numFmtId="1" fontId="16" fillId="0" borderId="20" xfId="0" applyNumberFormat="1" applyFont="1" applyFill="1" applyBorder="1" applyAlignment="1">
      <alignment horizontal="center" vertical="center"/>
    </xf>
    <xf numFmtId="164" fontId="15" fillId="0" borderId="20" xfId="1" applyNumberFormat="1" applyFont="1" applyFill="1" applyBorder="1" applyAlignment="1">
      <alignment horizontal="center" vertical="center"/>
    </xf>
    <xf numFmtId="16" fontId="7" fillId="0" borderId="20" xfId="0" applyNumberFormat="1" applyFont="1" applyFill="1" applyBorder="1" applyAlignment="1">
      <alignment horizontal="center" vertical="center"/>
    </xf>
    <xf numFmtId="164" fontId="25" fillId="9" borderId="20" xfId="1" applyNumberFormat="1" applyFont="1" applyFill="1" applyBorder="1" applyAlignment="1">
      <alignment horizontal="center" vertical="center"/>
    </xf>
    <xf numFmtId="0" fontId="23" fillId="0" borderId="28" xfId="0" applyFont="1" applyFill="1" applyBorder="1" applyAlignment="1">
      <alignment horizontal="center" vertical="center" wrapText="1"/>
    </xf>
    <xf numFmtId="0" fontId="23" fillId="0" borderId="21" xfId="0" applyFont="1" applyFill="1" applyBorder="1" applyAlignment="1">
      <alignment horizontal="center" vertical="center" textRotation="90" wrapText="1"/>
    </xf>
    <xf numFmtId="0" fontId="23" fillId="0" borderId="21" xfId="0" applyFont="1" applyFill="1" applyBorder="1" applyAlignment="1">
      <alignment horizontal="center" vertical="center" wrapText="1"/>
    </xf>
    <xf numFmtId="0" fontId="23" fillId="0" borderId="22" xfId="0" applyFont="1" applyFill="1" applyBorder="1" applyAlignment="1">
      <alignment horizontal="center" vertical="center" textRotation="90" wrapText="1"/>
    </xf>
    <xf numFmtId="1" fontId="23" fillId="0" borderId="21" xfId="0" applyNumberFormat="1" applyFont="1" applyFill="1" applyBorder="1" applyAlignment="1">
      <alignment horizontal="center" vertical="center" textRotation="90" wrapText="1"/>
    </xf>
    <xf numFmtId="44" fontId="23" fillId="0" borderId="21" xfId="0" applyNumberFormat="1" applyFont="1" applyFill="1" applyBorder="1" applyAlignment="1">
      <alignment horizontal="center" vertical="center" textRotation="90" wrapText="1"/>
    </xf>
    <xf numFmtId="1" fontId="23" fillId="0" borderId="22" xfId="0" applyNumberFormat="1" applyFont="1" applyFill="1" applyBorder="1" applyAlignment="1">
      <alignment horizontal="center" vertical="center" textRotation="90" wrapText="1"/>
    </xf>
    <xf numFmtId="0" fontId="24" fillId="0" borderId="0" xfId="0" applyFont="1" applyFill="1" applyAlignment="1"/>
    <xf numFmtId="0" fontId="19" fillId="0" borderId="20" xfId="0" applyFont="1" applyFill="1" applyBorder="1" applyAlignment="1">
      <alignment horizontal="center" vertical="center" wrapText="1"/>
    </xf>
    <xf numFmtId="0" fontId="19" fillId="0" borderId="20" xfId="0" applyFont="1" applyFill="1" applyBorder="1" applyAlignment="1">
      <alignment horizontal="center" vertical="center"/>
    </xf>
    <xf numFmtId="0" fontId="20" fillId="0" borderId="20" xfId="0" applyFont="1" applyFill="1" applyBorder="1" applyAlignment="1">
      <alignment horizontal="center" vertical="center"/>
    </xf>
    <xf numFmtId="9" fontId="19" fillId="0" borderId="20" xfId="0" applyNumberFormat="1" applyFont="1" applyFill="1" applyBorder="1" applyAlignment="1">
      <alignment horizontal="center" vertical="center"/>
    </xf>
    <xf numFmtId="1" fontId="20" fillId="0" borderId="20" xfId="0" applyNumberFormat="1" applyFont="1" applyFill="1" applyBorder="1" applyAlignment="1">
      <alignment horizontal="center" vertical="center"/>
    </xf>
    <xf numFmtId="164" fontId="19" fillId="0" borderId="20" xfId="1" applyNumberFormat="1" applyFont="1" applyFill="1" applyBorder="1" applyAlignment="1">
      <alignment horizontal="center" vertical="center"/>
    </xf>
    <xf numFmtId="0" fontId="17" fillId="0" borderId="0" xfId="0" applyFont="1" applyFill="1" applyAlignment="1"/>
    <xf numFmtId="0" fontId="21" fillId="0" borderId="20" xfId="0" applyFont="1" applyFill="1" applyBorder="1" applyAlignment="1">
      <alignment horizontal="center" vertical="center" wrapText="1"/>
    </xf>
    <xf numFmtId="164" fontId="26" fillId="0" borderId="0" xfId="0" applyNumberFormat="1" applyFont="1" applyFill="1" applyAlignment="1"/>
    <xf numFmtId="9" fontId="7" fillId="0" borderId="20" xfId="2" applyFont="1" applyFill="1" applyBorder="1" applyAlignment="1">
      <alignment horizontal="center" vertical="center"/>
    </xf>
    <xf numFmtId="0" fontId="7" fillId="0" borderId="23"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0" fillId="0" borderId="0" xfId="0" applyFont="1" applyFill="1" applyBorder="1" applyAlignment="1">
      <alignment horizontal="center" vertical="center"/>
    </xf>
    <xf numFmtId="0" fontId="7" fillId="0" borderId="31" xfId="0" applyFont="1" applyFill="1" applyBorder="1" applyAlignment="1">
      <alignment horizontal="center" vertical="center" wrapText="1"/>
    </xf>
    <xf numFmtId="0" fontId="7" fillId="0" borderId="31" xfId="0" applyFont="1" applyFill="1" applyBorder="1" applyAlignment="1">
      <alignment horizontal="center" vertical="center"/>
    </xf>
    <xf numFmtId="9" fontId="7" fillId="0" borderId="31" xfId="0" applyNumberFormat="1" applyFont="1" applyFill="1" applyBorder="1" applyAlignment="1">
      <alignment horizontal="center" vertical="center"/>
    </xf>
    <xf numFmtId="1" fontId="14" fillId="0" borderId="31" xfId="0" applyNumberFormat="1" applyFont="1" applyFill="1" applyBorder="1" applyAlignment="1">
      <alignment horizontal="center" vertical="center"/>
    </xf>
    <xf numFmtId="164" fontId="7" fillId="0" borderId="31" xfId="1" applyNumberFormat="1"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164" fontId="7" fillId="0" borderId="0" xfId="1" applyNumberFormat="1" applyFont="1" applyFill="1" applyBorder="1" applyAlignment="1">
      <alignment horizontal="center" vertical="center"/>
    </xf>
    <xf numFmtId="0" fontId="0" fillId="0" borderId="0" xfId="0" applyFont="1" applyFill="1" applyBorder="1" applyAlignment="1">
      <alignment vertical="center" wrapText="1"/>
    </xf>
    <xf numFmtId="0" fontId="18" fillId="0" borderId="0" xfId="0" applyFont="1" applyFill="1" applyAlignment="1"/>
    <xf numFmtId="0" fontId="0" fillId="0" borderId="0" xfId="0" applyFont="1" applyFill="1" applyAlignment="1">
      <alignment vertical="center"/>
    </xf>
    <xf numFmtId="0" fontId="15" fillId="10" borderId="20" xfId="0" applyFont="1" applyFill="1" applyBorder="1" applyAlignment="1">
      <alignment horizontal="center" vertical="center"/>
    </xf>
    <xf numFmtId="0" fontId="15" fillId="10" borderId="20" xfId="0" applyFont="1" applyFill="1" applyBorder="1" applyAlignment="1">
      <alignment horizontal="center" vertical="center" wrapText="1"/>
    </xf>
    <xf numFmtId="0" fontId="16" fillId="10" borderId="20" xfId="0" applyFont="1" applyFill="1" applyBorder="1" applyAlignment="1">
      <alignment horizontal="center" vertical="center"/>
    </xf>
    <xf numFmtId="9" fontId="15" fillId="10" borderId="20" xfId="2" applyFont="1" applyFill="1" applyBorder="1" applyAlignment="1">
      <alignment horizontal="center" vertical="center"/>
    </xf>
    <xf numFmtId="1" fontId="16" fillId="10" borderId="20" xfId="0" applyNumberFormat="1" applyFont="1" applyFill="1" applyBorder="1" applyAlignment="1">
      <alignment horizontal="center" vertical="center"/>
    </xf>
    <xf numFmtId="164" fontId="15" fillId="10" borderId="20" xfId="1" applyNumberFormat="1" applyFont="1" applyFill="1" applyBorder="1" applyAlignment="1">
      <alignment horizontal="center" vertical="center"/>
    </xf>
    <xf numFmtId="0" fontId="7" fillId="10" borderId="20" xfId="0" applyFont="1" applyFill="1" applyBorder="1" applyAlignment="1">
      <alignment horizontal="center" vertical="center" wrapText="1"/>
    </xf>
    <xf numFmtId="0" fontId="7" fillId="10" borderId="20" xfId="0" applyFont="1" applyFill="1" applyBorder="1" applyAlignment="1">
      <alignment horizontal="center" vertical="center"/>
    </xf>
    <xf numFmtId="0" fontId="14" fillId="10" borderId="20" xfId="0" applyFont="1" applyFill="1" applyBorder="1" applyAlignment="1">
      <alignment horizontal="center" vertical="center"/>
    </xf>
    <xf numFmtId="9" fontId="7" fillId="10" borderId="20" xfId="0" applyNumberFormat="1" applyFont="1" applyFill="1" applyBorder="1" applyAlignment="1">
      <alignment horizontal="center" vertical="center"/>
    </xf>
    <xf numFmtId="1" fontId="14" fillId="10" borderId="20" xfId="0" applyNumberFormat="1" applyFont="1" applyFill="1" applyBorder="1" applyAlignment="1">
      <alignment horizontal="center" vertical="center"/>
    </xf>
    <xf numFmtId="164" fontId="7" fillId="10" borderId="20" xfId="1" applyNumberFormat="1" applyFont="1" applyFill="1" applyBorder="1" applyAlignment="1">
      <alignment horizontal="center" vertical="center"/>
    </xf>
    <xf numFmtId="0" fontId="16" fillId="10" borderId="20" xfId="0" applyFont="1" applyFill="1" applyBorder="1" applyAlignment="1">
      <alignment horizontal="center" vertical="center" wrapText="1"/>
    </xf>
    <xf numFmtId="9" fontId="7" fillId="10" borderId="20" xfId="2" applyFont="1" applyFill="1" applyBorder="1" applyAlignment="1">
      <alignment horizontal="center" vertical="center"/>
    </xf>
    <xf numFmtId="0" fontId="13" fillId="10" borderId="20" xfId="0" applyFont="1" applyFill="1" applyBorder="1" applyAlignment="1">
      <alignment horizontal="center" vertical="center" wrapText="1"/>
    </xf>
    <xf numFmtId="164" fontId="14" fillId="10" borderId="20" xfId="1" applyNumberFormat="1" applyFont="1" applyFill="1" applyBorder="1" applyAlignment="1">
      <alignment horizontal="center" vertical="center"/>
    </xf>
    <xf numFmtId="0" fontId="7" fillId="10" borderId="26" xfId="0" applyFont="1" applyFill="1" applyBorder="1" applyAlignment="1">
      <alignment horizontal="center" vertical="center"/>
    </xf>
    <xf numFmtId="0" fontId="7" fillId="10" borderId="26" xfId="0" applyFont="1" applyFill="1" applyBorder="1" applyAlignment="1">
      <alignment horizontal="center" vertical="center" wrapText="1"/>
    </xf>
    <xf numFmtId="0" fontId="0" fillId="10" borderId="20" xfId="0" applyFont="1" applyFill="1" applyBorder="1" applyAlignment="1"/>
    <xf numFmtId="0" fontId="7" fillId="10" borderId="31" xfId="0" applyFont="1" applyFill="1" applyBorder="1" applyAlignment="1">
      <alignment horizontal="center" vertical="center" wrapText="1"/>
    </xf>
    <xf numFmtId="0" fontId="14" fillId="10" borderId="32" xfId="0" applyFont="1" applyFill="1" applyBorder="1" applyAlignment="1">
      <alignment horizontal="center" vertical="center"/>
    </xf>
    <xf numFmtId="0" fontId="14" fillId="10" borderId="26" xfId="0" applyFont="1" applyFill="1" applyBorder="1" applyAlignment="1">
      <alignment horizontal="center" vertical="center"/>
    </xf>
    <xf numFmtId="0" fontId="7" fillId="10" borderId="25" xfId="0" applyFont="1" applyFill="1" applyBorder="1" applyAlignment="1">
      <alignment horizontal="center" vertical="center" wrapText="1"/>
    </xf>
    <xf numFmtId="9" fontId="7" fillId="10" borderId="25" xfId="0" applyNumberFormat="1" applyFont="1" applyFill="1" applyBorder="1" applyAlignment="1">
      <alignment horizontal="center" vertical="center"/>
    </xf>
    <xf numFmtId="1" fontId="14" fillId="10" borderId="25" xfId="0" applyNumberFormat="1" applyFont="1" applyFill="1" applyBorder="1" applyAlignment="1">
      <alignment horizontal="center" vertical="center"/>
    </xf>
    <xf numFmtId="164" fontId="7" fillId="10" borderId="25" xfId="1" applyNumberFormat="1" applyFont="1" applyFill="1" applyBorder="1" applyAlignment="1">
      <alignment horizontal="center" vertical="center"/>
    </xf>
    <xf numFmtId="0" fontId="7" fillId="10" borderId="0" xfId="0" applyFont="1" applyFill="1" applyBorder="1" applyAlignment="1">
      <alignment horizontal="center" vertical="center" wrapText="1"/>
    </xf>
    <xf numFmtId="0" fontId="14" fillId="10" borderId="0" xfId="0" applyFont="1" applyFill="1" applyBorder="1" applyAlignment="1">
      <alignment horizontal="center" vertical="center"/>
    </xf>
    <xf numFmtId="9" fontId="7" fillId="10" borderId="0" xfId="0" applyNumberFormat="1" applyFont="1" applyFill="1" applyBorder="1" applyAlignment="1">
      <alignment horizontal="center" vertical="center"/>
    </xf>
    <xf numFmtId="1" fontId="14" fillId="10" borderId="0" xfId="0" applyNumberFormat="1" applyFont="1" applyFill="1" applyBorder="1" applyAlignment="1">
      <alignment horizontal="center" vertical="center"/>
    </xf>
    <xf numFmtId="164" fontId="7" fillId="10" borderId="0" xfId="1" applyNumberFormat="1" applyFont="1" applyFill="1" applyBorder="1" applyAlignment="1">
      <alignment horizontal="center" vertical="center"/>
    </xf>
    <xf numFmtId="0" fontId="7" fillId="10" borderId="30" xfId="0" applyFont="1" applyFill="1" applyBorder="1" applyAlignment="1">
      <alignment horizontal="center" vertical="center" wrapText="1"/>
    </xf>
    <xf numFmtId="0" fontId="7" fillId="10" borderId="23" xfId="0" applyFont="1" applyFill="1" applyBorder="1" applyAlignment="1">
      <alignment horizontal="center" vertical="center" wrapText="1"/>
    </xf>
    <xf numFmtId="0" fontId="14" fillId="10" borderId="30" xfId="0" applyFont="1" applyFill="1" applyBorder="1" applyAlignment="1">
      <alignment horizontal="center" vertical="center"/>
    </xf>
    <xf numFmtId="0" fontId="7" fillId="10" borderId="27" xfId="0" applyFont="1" applyFill="1" applyBorder="1" applyAlignment="1">
      <alignment horizontal="center" vertical="center" wrapText="1"/>
    </xf>
    <xf numFmtId="0" fontId="7" fillId="10" borderId="29" xfId="0" applyFont="1" applyFill="1" applyBorder="1" applyAlignment="1">
      <alignment horizontal="center" vertical="center" wrapText="1"/>
    </xf>
    <xf numFmtId="0" fontId="12" fillId="0" borderId="24" xfId="0" applyFont="1" applyBorder="1" applyAlignment="1"/>
    <xf numFmtId="0" fontId="12" fillId="0" borderId="24" xfId="0" applyFont="1" applyFill="1" applyBorder="1" applyAlignment="1"/>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afety.fhwa.dot.gov/provencountermeasur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1.nyc.gov/html/dot/html/pedestrians/turn-calming.shtml" TargetMode="External"/><Relationship Id="rId1" Type="http://schemas.openxmlformats.org/officeDocument/2006/relationships/hyperlink" Target="https://www1.nyc.gov/html/dot/html/pedestrians/turn-calming.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zoomScale="80" zoomScaleNormal="80" workbookViewId="0">
      <selection activeCell="N64" sqref="N64"/>
    </sheetView>
  </sheetViews>
  <sheetFormatPr defaultColWidth="14.453125" defaultRowHeight="15" customHeight="1" x14ac:dyDescent="0.35"/>
  <cols>
    <col min="1" max="1" width="9.1796875" customWidth="1"/>
    <col min="2" max="2" width="39.1796875" customWidth="1"/>
    <col min="3" max="3" width="14.7265625" customWidth="1"/>
    <col min="4" max="4" width="5" customWidth="1"/>
    <col min="5" max="5" width="29.1796875" customWidth="1"/>
    <col min="6" max="6" width="13" customWidth="1"/>
    <col min="7" max="7" width="6.26953125" customWidth="1"/>
    <col min="8" max="8" width="36.26953125" customWidth="1"/>
    <col min="9" max="9" width="15.453125" customWidth="1"/>
    <col min="10" max="10" width="4.26953125" customWidth="1"/>
    <col min="11" max="11" width="34.81640625" customWidth="1"/>
    <col min="12" max="12" width="17.26953125" customWidth="1"/>
    <col min="13" max="13" width="16.1796875" customWidth="1"/>
    <col min="14" max="14" width="16.26953125" customWidth="1"/>
    <col min="15" max="15" width="4.54296875" customWidth="1"/>
    <col min="16" max="16" width="38.26953125" customWidth="1"/>
    <col min="17" max="17" width="9.453125" bestFit="1" customWidth="1"/>
    <col min="18" max="18" width="10.7265625" bestFit="1" customWidth="1"/>
    <col min="19" max="22" width="9.1796875" customWidth="1"/>
    <col min="23" max="26" width="8.7265625" customWidth="1"/>
  </cols>
  <sheetData>
    <row r="1" spans="1:26" ht="108" customHeight="1" x14ac:dyDescent="0.35">
      <c r="A1" s="1"/>
      <c r="B1" s="2" t="s">
        <v>0</v>
      </c>
      <c r="C1" s="3"/>
      <c r="D1" s="3"/>
      <c r="E1" s="3"/>
      <c r="F1" s="3"/>
      <c r="G1" s="3"/>
      <c r="H1" s="3"/>
      <c r="I1" s="3"/>
      <c r="J1" s="3"/>
      <c r="K1" s="3"/>
      <c r="L1" s="3"/>
      <c r="M1" s="3"/>
      <c r="N1" s="3"/>
      <c r="O1" s="3"/>
      <c r="P1" s="3"/>
      <c r="Q1" s="1"/>
      <c r="R1" s="1"/>
      <c r="S1" s="4"/>
      <c r="T1" s="4"/>
      <c r="U1" s="4"/>
      <c r="V1" s="4"/>
      <c r="W1" s="4"/>
      <c r="X1" s="4"/>
      <c r="Y1" s="4"/>
      <c r="Z1" s="4"/>
    </row>
    <row r="2" spans="1:26" ht="58.5" customHeight="1" x14ac:dyDescent="0.35">
      <c r="A2" s="4"/>
      <c r="B2" s="5" t="s">
        <v>1</v>
      </c>
      <c r="C2" s="6"/>
      <c r="D2" s="4"/>
      <c r="E2" s="5" t="s">
        <v>2</v>
      </c>
      <c r="F2" s="7"/>
      <c r="G2" s="8"/>
      <c r="H2" s="5" t="s">
        <v>3</v>
      </c>
      <c r="I2" s="7"/>
      <c r="J2" s="4"/>
      <c r="K2" s="5" t="s">
        <v>4</v>
      </c>
      <c r="L2" s="9"/>
      <c r="M2" s="9"/>
      <c r="N2" s="7"/>
      <c r="O2" s="4"/>
      <c r="P2" s="10" t="s">
        <v>5</v>
      </c>
      <c r="Q2" s="4"/>
      <c r="R2" s="4"/>
      <c r="S2" s="4"/>
      <c r="T2" s="4"/>
      <c r="U2" s="4"/>
      <c r="V2" s="4"/>
      <c r="W2" s="4"/>
      <c r="X2" s="4"/>
      <c r="Y2" s="4"/>
      <c r="Z2" s="4"/>
    </row>
    <row r="3" spans="1:26" ht="55.5" x14ac:dyDescent="0.35">
      <c r="A3" s="4"/>
      <c r="B3" s="11" t="s">
        <v>6</v>
      </c>
      <c r="C3" s="12" t="s">
        <v>7</v>
      </c>
      <c r="D3" s="4"/>
      <c r="E3" s="11" t="s">
        <v>6</v>
      </c>
      <c r="F3" s="12" t="s">
        <v>7</v>
      </c>
      <c r="G3" s="13"/>
      <c r="H3" s="11" t="s">
        <v>6</v>
      </c>
      <c r="I3" s="12" t="s">
        <v>7</v>
      </c>
      <c r="J3" s="13"/>
      <c r="K3" s="11" t="s">
        <v>8</v>
      </c>
      <c r="L3" s="12" t="s">
        <v>9</v>
      </c>
      <c r="M3" s="14" t="s">
        <v>10</v>
      </c>
      <c r="N3" s="12" t="s">
        <v>11</v>
      </c>
      <c r="O3" s="4"/>
      <c r="P3" s="15" t="s">
        <v>12</v>
      </c>
      <c r="Q3" s="4"/>
      <c r="R3" s="4"/>
      <c r="S3" s="4"/>
      <c r="T3" s="4"/>
      <c r="U3" s="4"/>
      <c r="V3" s="4"/>
      <c r="W3" s="4"/>
      <c r="X3" s="4"/>
      <c r="Y3" s="4"/>
      <c r="Z3" s="4"/>
    </row>
    <row r="4" spans="1:26" ht="81.75" customHeight="1" x14ac:dyDescent="0.35">
      <c r="A4" s="4"/>
      <c r="B4" s="16" t="s">
        <v>13</v>
      </c>
      <c r="C4" s="17">
        <v>0</v>
      </c>
      <c r="D4" s="4"/>
      <c r="E4" s="16" t="s">
        <v>14</v>
      </c>
      <c r="F4" s="17">
        <v>0</v>
      </c>
      <c r="G4" s="18"/>
      <c r="H4" s="19" t="s">
        <v>14</v>
      </c>
      <c r="I4" s="17">
        <v>0</v>
      </c>
      <c r="J4" s="18"/>
      <c r="K4" s="16" t="s">
        <v>15</v>
      </c>
      <c r="L4" s="20">
        <v>0.9</v>
      </c>
      <c r="M4" s="20">
        <v>0.1</v>
      </c>
      <c r="N4" s="21">
        <v>0.1</v>
      </c>
      <c r="O4" s="4"/>
      <c r="P4" s="22" t="s">
        <v>16</v>
      </c>
      <c r="Q4" s="4"/>
      <c r="R4" s="4"/>
      <c r="S4" s="4"/>
      <c r="T4" s="4"/>
      <c r="U4" s="4"/>
      <c r="V4" s="4"/>
      <c r="W4" s="4"/>
      <c r="X4" s="4"/>
      <c r="Y4" s="4"/>
      <c r="Z4" s="4"/>
    </row>
    <row r="5" spans="1:26" ht="31" x14ac:dyDescent="0.35">
      <c r="A5" s="4"/>
      <c r="B5" s="16" t="s">
        <v>17</v>
      </c>
      <c r="C5" s="17">
        <v>1</v>
      </c>
      <c r="D5" s="4"/>
      <c r="E5" s="16" t="s">
        <v>18</v>
      </c>
      <c r="F5" s="17">
        <v>1</v>
      </c>
      <c r="G5" s="18"/>
      <c r="H5" s="19" t="s">
        <v>18</v>
      </c>
      <c r="I5" s="17">
        <v>1</v>
      </c>
      <c r="J5" s="18"/>
      <c r="K5" s="23" t="s">
        <v>19</v>
      </c>
      <c r="L5" s="24" t="s">
        <v>20</v>
      </c>
      <c r="M5" s="24" t="s">
        <v>21</v>
      </c>
      <c r="N5" s="25" t="s">
        <v>22</v>
      </c>
      <c r="O5" s="4"/>
      <c r="P5" s="4"/>
      <c r="Q5" s="4"/>
      <c r="R5" s="4"/>
      <c r="S5" s="4"/>
      <c r="T5" s="4"/>
      <c r="U5" s="4"/>
      <c r="V5" s="4"/>
      <c r="W5" s="4"/>
      <c r="X5" s="4"/>
      <c r="Y5" s="4"/>
      <c r="Z5" s="4"/>
    </row>
    <row r="6" spans="1:26" ht="77.5" x14ac:dyDescent="0.35">
      <c r="A6" s="4"/>
      <c r="B6" s="16" t="s">
        <v>23</v>
      </c>
      <c r="C6" s="17">
        <v>2</v>
      </c>
      <c r="D6" s="4"/>
      <c r="E6" s="16" t="s">
        <v>24</v>
      </c>
      <c r="F6" s="17">
        <v>3</v>
      </c>
      <c r="G6" s="18"/>
      <c r="H6" s="19" t="s">
        <v>25</v>
      </c>
      <c r="I6" s="17">
        <v>3</v>
      </c>
      <c r="J6" s="18"/>
      <c r="K6" s="23" t="s">
        <v>26</v>
      </c>
      <c r="L6" s="24" t="s">
        <v>27</v>
      </c>
      <c r="M6" s="24" t="s">
        <v>28</v>
      </c>
      <c r="N6" s="25"/>
      <c r="O6" s="4"/>
      <c r="P6" s="26"/>
      <c r="Q6" s="4"/>
      <c r="R6" s="4"/>
      <c r="S6" s="4"/>
      <c r="T6" s="4"/>
      <c r="U6" s="4"/>
      <c r="V6" s="4"/>
      <c r="W6" s="4"/>
      <c r="X6" s="4"/>
      <c r="Y6" s="4"/>
      <c r="Z6" s="4"/>
    </row>
    <row r="7" spans="1:26" ht="62" x14ac:dyDescent="0.35">
      <c r="A7" s="4"/>
      <c r="B7" s="16" t="s">
        <v>1133</v>
      </c>
      <c r="C7" s="17">
        <v>4</v>
      </c>
      <c r="D7" s="4"/>
      <c r="E7" s="16" t="s">
        <v>29</v>
      </c>
      <c r="F7" s="17">
        <v>6</v>
      </c>
      <c r="G7" s="18"/>
      <c r="H7" s="19" t="s">
        <v>30</v>
      </c>
      <c r="I7" s="17">
        <v>6</v>
      </c>
      <c r="J7" s="18"/>
      <c r="K7" s="23" t="s">
        <v>31</v>
      </c>
      <c r="L7" s="24" t="s">
        <v>32</v>
      </c>
      <c r="M7" s="24"/>
      <c r="N7" s="25" t="s">
        <v>28</v>
      </c>
      <c r="O7" s="4"/>
      <c r="P7" s="4"/>
      <c r="Q7" s="4"/>
      <c r="R7" s="4"/>
      <c r="S7" s="4"/>
      <c r="T7" s="4"/>
      <c r="U7" s="4"/>
      <c r="V7" s="4"/>
      <c r="W7" s="4"/>
      <c r="X7" s="4"/>
      <c r="Y7" s="4"/>
      <c r="Z7" s="4"/>
    </row>
    <row r="8" spans="1:26" ht="31" x14ac:dyDescent="0.35">
      <c r="A8" s="4"/>
      <c r="B8" s="16" t="s">
        <v>33</v>
      </c>
      <c r="C8" s="17">
        <v>6</v>
      </c>
      <c r="D8" s="4"/>
      <c r="E8" s="23" t="s">
        <v>34</v>
      </c>
      <c r="F8" s="27">
        <v>6</v>
      </c>
      <c r="G8" s="18"/>
      <c r="H8" s="23" t="s">
        <v>35</v>
      </c>
      <c r="I8" s="27">
        <v>6</v>
      </c>
      <c r="J8" s="18"/>
      <c r="K8" s="23" t="s">
        <v>36</v>
      </c>
      <c r="L8" s="24" t="s">
        <v>37</v>
      </c>
      <c r="M8" s="24"/>
      <c r="N8" s="25" t="s">
        <v>38</v>
      </c>
      <c r="O8" s="4"/>
      <c r="P8" s="4"/>
      <c r="Q8" s="4"/>
      <c r="R8" s="4"/>
      <c r="S8" s="4"/>
      <c r="T8" s="4"/>
      <c r="U8" s="4"/>
      <c r="V8" s="4"/>
      <c r="W8" s="4"/>
      <c r="X8" s="4"/>
      <c r="Y8" s="4"/>
      <c r="Z8" s="4"/>
    </row>
    <row r="9" spans="1:26" ht="31" x14ac:dyDescent="0.35">
      <c r="A9" s="4"/>
      <c r="B9" s="16" t="s">
        <v>39</v>
      </c>
      <c r="C9" s="17">
        <v>8</v>
      </c>
      <c r="D9" s="4"/>
      <c r="E9" s="28" t="s">
        <v>40</v>
      </c>
      <c r="F9" s="29">
        <v>9</v>
      </c>
      <c r="G9" s="18"/>
      <c r="H9" s="28" t="s">
        <v>41</v>
      </c>
      <c r="I9" s="29">
        <v>9</v>
      </c>
      <c r="J9" s="18"/>
      <c r="K9" s="23" t="s">
        <v>42</v>
      </c>
      <c r="L9" s="24" t="s">
        <v>43</v>
      </c>
      <c r="M9" s="24"/>
      <c r="N9" s="25" t="s">
        <v>38</v>
      </c>
      <c r="O9" s="4"/>
      <c r="P9" s="4"/>
      <c r="Q9" s="4"/>
      <c r="R9" s="4"/>
      <c r="S9" s="4"/>
      <c r="T9" s="4"/>
      <c r="U9" s="4"/>
      <c r="V9" s="4"/>
      <c r="W9" s="4"/>
      <c r="X9" s="4"/>
      <c r="Y9" s="4"/>
      <c r="Z9" s="4"/>
    </row>
    <row r="10" spans="1:26" ht="15.5" x14ac:dyDescent="0.35">
      <c r="A10" s="4"/>
      <c r="B10" s="30" t="s">
        <v>44</v>
      </c>
      <c r="C10" s="29">
        <v>10</v>
      </c>
      <c r="D10" s="4"/>
      <c r="E10" s="4"/>
      <c r="F10" s="4"/>
      <c r="G10" s="18"/>
      <c r="H10" s="4"/>
      <c r="I10" s="4"/>
      <c r="J10" s="18"/>
      <c r="K10" s="23" t="s">
        <v>45</v>
      </c>
      <c r="L10" s="24" t="s">
        <v>46</v>
      </c>
      <c r="M10" s="24"/>
      <c r="N10" s="25" t="s">
        <v>38</v>
      </c>
      <c r="O10" s="4"/>
      <c r="P10" s="4"/>
      <c r="Q10" s="4"/>
      <c r="R10" s="4"/>
      <c r="S10" s="4"/>
      <c r="T10" s="4"/>
      <c r="U10" s="4"/>
      <c r="V10" s="4"/>
      <c r="W10" s="4"/>
      <c r="X10" s="4"/>
      <c r="Y10" s="4"/>
      <c r="Z10" s="4"/>
    </row>
    <row r="11" spans="1:26" ht="40.5" customHeight="1" x14ac:dyDescent="0.35">
      <c r="A11" s="4"/>
      <c r="C11" s="4"/>
      <c r="D11" s="4"/>
      <c r="E11" s="4"/>
      <c r="F11" s="4"/>
      <c r="G11" s="4"/>
      <c r="H11" s="4"/>
      <c r="I11" s="4"/>
      <c r="J11" s="4"/>
      <c r="K11" s="23" t="s">
        <v>47</v>
      </c>
      <c r="L11" s="24" t="s">
        <v>48</v>
      </c>
      <c r="M11" s="24"/>
      <c r="N11" s="25" t="s">
        <v>38</v>
      </c>
      <c r="O11" s="4"/>
      <c r="P11" s="4"/>
      <c r="Q11" s="4"/>
      <c r="R11" s="4"/>
      <c r="S11" s="4"/>
      <c r="T11" s="4"/>
      <c r="U11" s="4"/>
      <c r="V11" s="4"/>
      <c r="W11" s="4"/>
      <c r="X11" s="4"/>
      <c r="Y11" s="4"/>
      <c r="Z11" s="4"/>
    </row>
    <row r="12" spans="1:26" ht="15.5" x14ac:dyDescent="0.35">
      <c r="A12" s="4"/>
      <c r="B12" s="4"/>
      <c r="C12" s="4"/>
      <c r="D12" s="4"/>
      <c r="E12" s="4"/>
      <c r="F12" s="4"/>
      <c r="G12" s="4"/>
      <c r="H12" s="4"/>
      <c r="I12" s="4"/>
      <c r="J12" s="4"/>
      <c r="K12" s="23" t="s">
        <v>49</v>
      </c>
      <c r="L12" s="24">
        <v>0.5</v>
      </c>
      <c r="M12" s="24">
        <v>0.25</v>
      </c>
      <c r="N12" s="25">
        <v>0.25</v>
      </c>
      <c r="O12" s="4"/>
      <c r="P12" s="4"/>
      <c r="Q12" s="4"/>
      <c r="R12" s="4"/>
      <c r="S12" s="4"/>
      <c r="T12" s="4"/>
      <c r="U12" s="4"/>
      <c r="V12" s="4"/>
      <c r="W12" s="4"/>
      <c r="X12" s="4"/>
      <c r="Y12" s="4"/>
      <c r="Z12" s="4"/>
    </row>
    <row r="13" spans="1:26" ht="15.5" x14ac:dyDescent="0.35">
      <c r="A13" s="4"/>
      <c r="B13" s="4"/>
      <c r="C13" s="4"/>
      <c r="D13" s="4"/>
      <c r="E13" s="4"/>
      <c r="F13" s="4"/>
      <c r="G13" s="4"/>
      <c r="H13" s="4"/>
      <c r="I13" s="4"/>
      <c r="J13" s="4"/>
      <c r="K13" s="23" t="s">
        <v>50</v>
      </c>
      <c r="L13" s="24">
        <v>0.1</v>
      </c>
      <c r="M13" s="24"/>
      <c r="N13" s="25">
        <v>0.1</v>
      </c>
      <c r="O13" s="4"/>
      <c r="P13" s="4"/>
      <c r="Q13" s="4"/>
      <c r="R13" s="4"/>
      <c r="S13" s="4"/>
      <c r="T13" s="4"/>
      <c r="U13" s="4"/>
      <c r="V13" s="4"/>
      <c r="W13" s="4"/>
      <c r="X13" s="4"/>
      <c r="Y13" s="4"/>
      <c r="Z13" s="4"/>
    </row>
    <row r="14" spans="1:26" ht="15.5" x14ac:dyDescent="0.35">
      <c r="A14" s="4"/>
      <c r="B14" s="4"/>
      <c r="C14" s="4"/>
      <c r="D14" s="4"/>
      <c r="E14" s="4"/>
      <c r="F14" s="4"/>
      <c r="G14" s="4"/>
      <c r="H14" s="4"/>
      <c r="I14" s="4"/>
      <c r="J14" s="4"/>
      <c r="K14" s="23" t="s">
        <v>51</v>
      </c>
      <c r="L14" s="24" t="s">
        <v>52</v>
      </c>
      <c r="M14" s="24">
        <v>0.1</v>
      </c>
      <c r="N14" s="25"/>
      <c r="O14" s="4"/>
      <c r="P14" s="4"/>
      <c r="Q14" s="4"/>
      <c r="R14" s="4"/>
      <c r="S14" s="4"/>
      <c r="T14" s="4"/>
      <c r="U14" s="4"/>
      <c r="V14" s="4"/>
      <c r="W14" s="4"/>
      <c r="X14" s="4"/>
      <c r="Y14" s="4"/>
      <c r="Z14" s="4"/>
    </row>
    <row r="15" spans="1:26" ht="28.5" customHeight="1" x14ac:dyDescent="0.35">
      <c r="A15" s="4"/>
      <c r="B15" s="4"/>
      <c r="C15" s="4"/>
      <c r="D15" s="4"/>
      <c r="E15" s="4"/>
      <c r="F15" s="4"/>
      <c r="G15" s="4"/>
      <c r="H15" s="4"/>
      <c r="I15" s="4"/>
      <c r="J15" s="4"/>
      <c r="K15" s="23" t="s">
        <v>53</v>
      </c>
      <c r="L15" s="24" t="s">
        <v>54</v>
      </c>
      <c r="M15" s="24"/>
      <c r="N15" s="25"/>
      <c r="O15" s="4"/>
      <c r="P15" s="4"/>
      <c r="Q15" s="4"/>
      <c r="R15" s="4"/>
      <c r="S15" s="4"/>
      <c r="T15" s="4"/>
      <c r="U15" s="4"/>
      <c r="V15" s="4"/>
      <c r="W15" s="4"/>
      <c r="X15" s="4"/>
      <c r="Y15" s="4"/>
      <c r="Z15" s="4"/>
    </row>
    <row r="16" spans="1:26" ht="15.5" x14ac:dyDescent="0.35">
      <c r="A16" s="4"/>
      <c r="B16" s="4"/>
      <c r="C16" s="4"/>
      <c r="D16" s="4"/>
      <c r="E16" s="4"/>
      <c r="F16" s="4"/>
      <c r="G16" s="4"/>
      <c r="H16" s="4"/>
      <c r="I16" s="4"/>
      <c r="J16" s="4"/>
      <c r="K16" s="23" t="s">
        <v>55</v>
      </c>
      <c r="L16" s="24" t="s">
        <v>56</v>
      </c>
      <c r="M16" s="24" t="s">
        <v>57</v>
      </c>
      <c r="N16" s="25"/>
      <c r="O16" s="4"/>
      <c r="P16" s="4"/>
      <c r="Q16" s="4"/>
      <c r="R16" s="4"/>
      <c r="S16" s="4"/>
      <c r="T16" s="4"/>
      <c r="U16" s="4"/>
      <c r="V16" s="4"/>
      <c r="W16" s="4"/>
      <c r="X16" s="4"/>
      <c r="Y16" s="4"/>
      <c r="Z16" s="4"/>
    </row>
    <row r="17" spans="1:26" ht="15.5" x14ac:dyDescent="0.35">
      <c r="A17" s="4"/>
      <c r="B17" s="4"/>
      <c r="C17" s="4"/>
      <c r="D17" s="4"/>
      <c r="E17" s="4"/>
      <c r="F17" s="4"/>
      <c r="G17" s="4"/>
      <c r="H17" s="4"/>
      <c r="I17" s="4"/>
      <c r="J17" s="4"/>
      <c r="K17" s="23" t="s">
        <v>58</v>
      </c>
      <c r="L17" s="24" t="s">
        <v>59</v>
      </c>
      <c r="M17" s="24"/>
      <c r="N17" s="25"/>
      <c r="O17" s="4"/>
      <c r="P17" s="4"/>
      <c r="Q17" s="4"/>
      <c r="R17" s="4"/>
      <c r="S17" s="4"/>
      <c r="T17" s="4"/>
      <c r="U17" s="4"/>
      <c r="V17" s="4"/>
      <c r="W17" s="4"/>
      <c r="X17" s="4"/>
      <c r="Y17" s="4"/>
      <c r="Z17" s="4"/>
    </row>
    <row r="18" spans="1:26" ht="15.5" x14ac:dyDescent="0.35">
      <c r="A18" s="4"/>
      <c r="B18" s="4"/>
      <c r="C18" s="4"/>
      <c r="D18" s="4"/>
      <c r="E18" s="4"/>
      <c r="F18" s="4"/>
      <c r="G18" s="4"/>
      <c r="H18" s="4"/>
      <c r="I18" s="4"/>
      <c r="J18" s="4"/>
      <c r="K18" s="23" t="s">
        <v>60</v>
      </c>
      <c r="L18" s="24" t="s">
        <v>59</v>
      </c>
      <c r="M18" s="24"/>
      <c r="N18" s="25"/>
      <c r="O18" s="4"/>
      <c r="P18" s="4"/>
      <c r="Q18" s="4"/>
      <c r="R18" s="4"/>
      <c r="S18" s="4"/>
      <c r="T18" s="4"/>
      <c r="U18" s="4"/>
      <c r="V18" s="4"/>
      <c r="W18" s="4"/>
      <c r="X18" s="4"/>
      <c r="Y18" s="4"/>
      <c r="Z18" s="4"/>
    </row>
    <row r="19" spans="1:26" ht="15" customHeight="1" x14ac:dyDescent="0.35">
      <c r="A19" s="4"/>
      <c r="B19" s="4"/>
      <c r="C19" s="4"/>
      <c r="D19" s="4"/>
      <c r="E19" s="4"/>
      <c r="F19" s="4"/>
      <c r="G19" s="4"/>
      <c r="H19" s="4"/>
      <c r="I19" s="4"/>
      <c r="J19" s="4"/>
      <c r="K19" s="23" t="s">
        <v>61</v>
      </c>
      <c r="L19" s="24" t="s">
        <v>59</v>
      </c>
      <c r="M19" s="24"/>
      <c r="N19" s="25"/>
      <c r="O19" s="4"/>
      <c r="P19" s="4"/>
      <c r="Q19" s="4"/>
      <c r="R19" s="4"/>
      <c r="S19" s="4"/>
      <c r="T19" s="4"/>
      <c r="U19" s="4"/>
      <c r="V19" s="4"/>
      <c r="W19" s="4"/>
      <c r="X19" s="4"/>
      <c r="Y19" s="4"/>
      <c r="Z19" s="4"/>
    </row>
    <row r="20" spans="1:26" ht="24.75" customHeight="1" x14ac:dyDescent="0.35">
      <c r="A20" s="4"/>
      <c r="B20" s="4"/>
      <c r="C20" s="4"/>
      <c r="D20" s="4"/>
      <c r="E20" s="4"/>
      <c r="F20" s="4"/>
      <c r="G20" s="4"/>
      <c r="H20" s="4"/>
      <c r="I20" s="4"/>
      <c r="J20" s="4"/>
      <c r="K20" s="23" t="s">
        <v>62</v>
      </c>
      <c r="L20" s="24" t="s">
        <v>63</v>
      </c>
      <c r="M20" s="24">
        <v>0.15</v>
      </c>
      <c r="N20" s="25">
        <v>0.15</v>
      </c>
      <c r="O20" s="4"/>
      <c r="P20" s="4"/>
      <c r="Q20" s="4"/>
      <c r="R20" s="4"/>
      <c r="S20" s="4"/>
      <c r="T20" s="4"/>
      <c r="U20" s="4"/>
      <c r="V20" s="4"/>
      <c r="W20" s="4"/>
      <c r="X20" s="4"/>
      <c r="Y20" s="4"/>
      <c r="Z20" s="4"/>
    </row>
    <row r="21" spans="1:26" ht="15.75" customHeight="1" x14ac:dyDescent="0.35">
      <c r="A21" s="4"/>
      <c r="B21" s="4"/>
      <c r="C21" s="4"/>
      <c r="D21" s="4"/>
      <c r="E21" s="4"/>
      <c r="F21" s="4"/>
      <c r="G21" s="4"/>
      <c r="H21" s="4"/>
      <c r="I21" s="4"/>
      <c r="J21" s="4"/>
      <c r="K21" s="23" t="s">
        <v>64</v>
      </c>
      <c r="L21" s="24" t="s">
        <v>65</v>
      </c>
      <c r="M21" s="24"/>
      <c r="N21" s="25"/>
      <c r="O21" s="4"/>
      <c r="P21" s="4"/>
      <c r="Q21" s="4"/>
      <c r="R21" s="4"/>
      <c r="S21" s="4"/>
      <c r="T21" s="4"/>
      <c r="U21" s="4"/>
      <c r="V21" s="4"/>
      <c r="W21" s="4"/>
      <c r="X21" s="4"/>
      <c r="Y21" s="4"/>
      <c r="Z21" s="4"/>
    </row>
    <row r="22" spans="1:26" ht="15.75" customHeight="1" x14ac:dyDescent="0.35">
      <c r="A22" s="4"/>
      <c r="B22" s="4"/>
      <c r="C22" s="4"/>
      <c r="D22" s="4"/>
      <c r="E22" s="4"/>
      <c r="F22" s="4"/>
      <c r="G22" s="4"/>
      <c r="H22" s="4"/>
      <c r="I22" s="4"/>
      <c r="J22" s="4"/>
      <c r="K22" s="23" t="s">
        <v>66</v>
      </c>
      <c r="L22" s="24" t="s">
        <v>67</v>
      </c>
      <c r="M22" s="24"/>
      <c r="N22" s="25"/>
      <c r="O22" s="4"/>
      <c r="P22" s="4"/>
      <c r="Q22" s="4"/>
      <c r="R22" s="4"/>
      <c r="S22" s="4"/>
      <c r="T22" s="4"/>
      <c r="U22" s="4"/>
      <c r="V22" s="4"/>
      <c r="W22" s="4"/>
      <c r="X22" s="4"/>
      <c r="Y22" s="4"/>
      <c r="Z22" s="4"/>
    </row>
    <row r="23" spans="1:26" ht="15.75" customHeight="1" x14ac:dyDescent="0.35">
      <c r="A23" s="4"/>
      <c r="B23" s="4"/>
      <c r="C23" s="4"/>
      <c r="D23" s="4"/>
      <c r="E23" s="4"/>
      <c r="F23" s="4"/>
      <c r="G23" s="4"/>
      <c r="H23" s="4"/>
      <c r="I23" s="4"/>
      <c r="J23" s="4"/>
      <c r="K23" s="23" t="s">
        <v>68</v>
      </c>
      <c r="L23" s="24" t="s">
        <v>69</v>
      </c>
      <c r="M23" s="24"/>
      <c r="N23" s="25"/>
      <c r="O23" s="4"/>
      <c r="P23" s="4"/>
      <c r="Q23" s="4"/>
      <c r="R23" s="4"/>
      <c r="S23" s="4"/>
      <c r="T23" s="4"/>
      <c r="U23" s="4"/>
      <c r="V23" s="4"/>
      <c r="W23" s="4"/>
      <c r="X23" s="4"/>
      <c r="Y23" s="4"/>
      <c r="Z23" s="4"/>
    </row>
    <row r="24" spans="1:26" ht="15.75" customHeight="1" x14ac:dyDescent="0.35">
      <c r="A24" s="4"/>
      <c r="B24" s="4"/>
      <c r="C24" s="4"/>
      <c r="D24" s="4"/>
      <c r="E24" s="4"/>
      <c r="F24" s="4"/>
      <c r="G24" s="4"/>
      <c r="H24" s="4"/>
      <c r="I24" s="4"/>
      <c r="J24" s="4"/>
      <c r="K24" s="23" t="s">
        <v>70</v>
      </c>
      <c r="L24" s="24" t="s">
        <v>71</v>
      </c>
      <c r="M24" s="24"/>
      <c r="N24" s="25"/>
      <c r="O24" s="4"/>
      <c r="P24" s="4"/>
      <c r="Q24" s="4"/>
      <c r="R24" s="4"/>
      <c r="S24" s="4"/>
      <c r="T24" s="4"/>
      <c r="U24" s="4"/>
      <c r="V24" s="4"/>
      <c r="W24" s="4"/>
      <c r="X24" s="4"/>
      <c r="Y24" s="4"/>
      <c r="Z24" s="4"/>
    </row>
    <row r="25" spans="1:26" ht="24.75" customHeight="1" x14ac:dyDescent="0.35">
      <c r="A25" s="4"/>
      <c r="B25" s="4"/>
      <c r="C25" s="4"/>
      <c r="D25" s="4"/>
      <c r="E25" s="4"/>
      <c r="F25" s="4"/>
      <c r="G25" s="4"/>
      <c r="H25" s="4"/>
      <c r="I25" s="4"/>
      <c r="J25" s="4"/>
      <c r="K25" s="23" t="s">
        <v>72</v>
      </c>
      <c r="L25" s="24" t="s">
        <v>73</v>
      </c>
      <c r="M25" s="24"/>
      <c r="N25" s="25"/>
      <c r="O25" s="4"/>
      <c r="P25" s="4"/>
      <c r="Q25" s="4"/>
      <c r="R25" s="4"/>
      <c r="S25" s="4"/>
      <c r="T25" s="4"/>
      <c r="U25" s="4"/>
      <c r="V25" s="4"/>
      <c r="W25" s="4"/>
      <c r="X25" s="4"/>
      <c r="Y25" s="4"/>
      <c r="Z25" s="4"/>
    </row>
    <row r="26" spans="1:26" ht="15.75" customHeight="1" x14ac:dyDescent="0.35">
      <c r="A26" s="4"/>
      <c r="B26" s="4"/>
      <c r="C26" s="4"/>
      <c r="D26" s="4"/>
      <c r="E26" s="4"/>
      <c r="F26" s="4"/>
      <c r="G26" s="4"/>
      <c r="H26" s="4"/>
      <c r="I26" s="4"/>
      <c r="J26" s="4"/>
      <c r="K26" s="23" t="s">
        <v>74</v>
      </c>
      <c r="L26" s="24" t="s">
        <v>75</v>
      </c>
      <c r="M26" s="24"/>
      <c r="N26" s="25"/>
      <c r="O26" s="4"/>
      <c r="P26" s="4"/>
      <c r="Q26" s="4"/>
      <c r="R26" s="4"/>
      <c r="S26" s="4"/>
      <c r="T26" s="4"/>
      <c r="U26" s="4"/>
      <c r="V26" s="4"/>
      <c r="W26" s="4"/>
      <c r="X26" s="4"/>
      <c r="Y26" s="4"/>
      <c r="Z26" s="4"/>
    </row>
    <row r="27" spans="1:26" ht="15.75" customHeight="1" x14ac:dyDescent="0.35">
      <c r="A27" s="4"/>
      <c r="B27" s="4"/>
      <c r="C27" s="4"/>
      <c r="D27" s="4"/>
      <c r="E27" s="4"/>
      <c r="F27" s="4"/>
      <c r="G27" s="4"/>
      <c r="H27" s="4"/>
      <c r="I27" s="4"/>
      <c r="J27" s="4"/>
      <c r="K27" s="23" t="s">
        <v>76</v>
      </c>
      <c r="L27" s="24">
        <v>0.8</v>
      </c>
      <c r="M27" s="24"/>
      <c r="N27" s="25"/>
      <c r="O27" s="4"/>
      <c r="P27" s="4"/>
      <c r="Q27" s="4"/>
      <c r="R27" s="4"/>
      <c r="S27" s="4"/>
      <c r="T27" s="4"/>
      <c r="U27" s="4"/>
      <c r="V27" s="4"/>
      <c r="W27" s="4"/>
      <c r="X27" s="4"/>
      <c r="Y27" s="4"/>
      <c r="Z27" s="4"/>
    </row>
    <row r="28" spans="1:26" ht="15.75" customHeight="1" x14ac:dyDescent="0.35">
      <c r="A28" s="4"/>
      <c r="B28" s="4"/>
      <c r="C28" s="4"/>
      <c r="D28" s="4"/>
      <c r="E28" s="4"/>
      <c r="F28" s="4"/>
      <c r="G28" s="4"/>
      <c r="H28" s="4"/>
      <c r="I28" s="4"/>
      <c r="J28" s="4"/>
      <c r="K28" s="23" t="s">
        <v>77</v>
      </c>
      <c r="L28" s="24" t="s">
        <v>78</v>
      </c>
      <c r="M28" s="24"/>
      <c r="N28" s="25"/>
      <c r="O28" s="4"/>
      <c r="P28" s="4"/>
      <c r="Q28" s="4"/>
      <c r="R28" s="4"/>
      <c r="S28" s="4"/>
      <c r="T28" s="4"/>
      <c r="U28" s="31"/>
      <c r="V28" s="4"/>
      <c r="W28" s="4"/>
      <c r="X28" s="4"/>
      <c r="Y28" s="4"/>
      <c r="Z28" s="4"/>
    </row>
    <row r="29" spans="1:26" ht="15.75" customHeight="1" x14ac:dyDescent="0.35">
      <c r="A29" s="4"/>
      <c r="B29" s="4"/>
      <c r="C29" s="4"/>
      <c r="D29" s="4"/>
      <c r="E29" s="4"/>
      <c r="F29" s="4"/>
      <c r="G29" s="4"/>
      <c r="H29" s="4"/>
      <c r="I29" s="4"/>
      <c r="J29" s="4"/>
      <c r="K29" s="23" t="s">
        <v>79</v>
      </c>
      <c r="L29" s="24" t="s">
        <v>80</v>
      </c>
      <c r="M29" s="24"/>
      <c r="N29" s="25"/>
      <c r="O29" s="4"/>
      <c r="P29" s="4"/>
      <c r="Q29" s="4"/>
      <c r="R29" s="4"/>
      <c r="S29" s="4"/>
      <c r="T29" s="4"/>
      <c r="U29" s="4"/>
      <c r="V29" s="4"/>
      <c r="W29" s="4"/>
      <c r="X29" s="4"/>
      <c r="Y29" s="4"/>
      <c r="Z29" s="4"/>
    </row>
    <row r="30" spans="1:26" ht="15.75" customHeight="1" x14ac:dyDescent="0.35">
      <c r="A30" s="4"/>
      <c r="B30" s="4"/>
      <c r="C30" s="4"/>
      <c r="D30" s="4"/>
      <c r="E30" s="4"/>
      <c r="F30" s="4"/>
      <c r="G30" s="4"/>
      <c r="H30" s="4"/>
      <c r="I30" s="4"/>
      <c r="J30" s="4"/>
      <c r="K30" s="23" t="s">
        <v>81</v>
      </c>
      <c r="L30" s="24">
        <v>0.9</v>
      </c>
      <c r="M30" s="24"/>
      <c r="N30" s="25"/>
      <c r="O30" s="4"/>
      <c r="P30" s="4"/>
      <c r="Q30" s="4"/>
      <c r="R30" s="4"/>
      <c r="S30" s="4"/>
      <c r="T30" s="4"/>
      <c r="U30" s="4"/>
      <c r="V30" s="4"/>
      <c r="W30" s="4"/>
      <c r="X30" s="4"/>
      <c r="Y30" s="4"/>
      <c r="Z30" s="4"/>
    </row>
    <row r="31" spans="1:26" ht="15.75" customHeight="1" x14ac:dyDescent="0.35">
      <c r="A31" s="4"/>
      <c r="B31" s="4"/>
      <c r="C31" s="4"/>
      <c r="D31" s="4"/>
      <c r="E31" s="4"/>
      <c r="F31" s="4"/>
      <c r="G31" s="4"/>
      <c r="H31" s="4"/>
      <c r="I31" s="4"/>
      <c r="J31" s="4"/>
      <c r="K31" s="23" t="s">
        <v>82</v>
      </c>
      <c r="L31" s="24">
        <v>0.5</v>
      </c>
      <c r="M31" s="24">
        <v>0.1</v>
      </c>
      <c r="N31" s="25"/>
      <c r="O31" s="4"/>
      <c r="P31" s="4"/>
      <c r="Q31" s="4"/>
      <c r="R31" s="4"/>
      <c r="S31" s="4"/>
      <c r="T31" s="4"/>
      <c r="U31" s="4"/>
      <c r="V31" s="4"/>
      <c r="W31" s="4"/>
      <c r="X31" s="4"/>
      <c r="Y31" s="4"/>
      <c r="Z31" s="4"/>
    </row>
    <row r="32" spans="1:26" ht="15.75" customHeight="1" x14ac:dyDescent="0.35">
      <c r="A32" s="4"/>
      <c r="B32" s="4"/>
      <c r="C32" s="4"/>
      <c r="D32" s="4"/>
      <c r="E32" s="4"/>
      <c r="F32" s="4"/>
      <c r="G32" s="4"/>
      <c r="H32" s="4"/>
      <c r="I32" s="4"/>
      <c r="J32" s="4"/>
      <c r="K32" s="23" t="s">
        <v>83</v>
      </c>
      <c r="L32" s="24" t="s">
        <v>84</v>
      </c>
      <c r="M32" s="24"/>
      <c r="N32" s="25"/>
      <c r="O32" s="4"/>
      <c r="P32" s="4"/>
      <c r="Q32" s="4"/>
      <c r="R32" s="4"/>
      <c r="S32" s="4"/>
      <c r="T32" s="4"/>
      <c r="U32" s="4"/>
      <c r="V32" s="4"/>
      <c r="W32" s="4"/>
      <c r="X32" s="4"/>
      <c r="Y32" s="4"/>
      <c r="Z32" s="4"/>
    </row>
    <row r="33" spans="1:26" ht="15.75" customHeight="1" x14ac:dyDescent="0.35">
      <c r="A33" s="4"/>
      <c r="B33" s="4"/>
      <c r="C33" s="4"/>
      <c r="D33" s="4"/>
      <c r="E33" s="4"/>
      <c r="F33" s="4"/>
      <c r="G33" s="4"/>
      <c r="H33" s="4"/>
      <c r="I33" s="4"/>
      <c r="J33" s="4"/>
      <c r="K33" s="23" t="s">
        <v>85</v>
      </c>
      <c r="L33" s="24" t="s">
        <v>86</v>
      </c>
      <c r="M33" s="24"/>
      <c r="N33" s="25"/>
      <c r="O33" s="4"/>
      <c r="P33" s="4"/>
      <c r="Q33" s="4"/>
      <c r="R33" s="4"/>
      <c r="S33" s="4"/>
      <c r="T33" s="4"/>
      <c r="U33" s="4"/>
      <c r="V33" s="4"/>
      <c r="W33" s="4"/>
      <c r="X33" s="4"/>
      <c r="Y33" s="4"/>
      <c r="Z33" s="4"/>
    </row>
    <row r="34" spans="1:26" ht="23.25" customHeight="1" x14ac:dyDescent="0.35">
      <c r="A34" s="4"/>
      <c r="B34" s="4"/>
      <c r="C34" s="4"/>
      <c r="D34" s="4"/>
      <c r="E34" s="4"/>
      <c r="F34" s="4"/>
      <c r="G34" s="4"/>
      <c r="H34" s="4"/>
      <c r="I34" s="4"/>
      <c r="J34" s="4"/>
      <c r="K34" s="23" t="s">
        <v>87</v>
      </c>
      <c r="L34" s="24" t="s">
        <v>88</v>
      </c>
      <c r="M34" s="24"/>
      <c r="N34" s="25"/>
      <c r="O34" s="4"/>
      <c r="P34" s="4"/>
      <c r="Q34" s="4"/>
      <c r="R34" s="4"/>
      <c r="S34" s="4"/>
      <c r="T34" s="4"/>
      <c r="U34" s="4"/>
      <c r="V34" s="4"/>
      <c r="W34" s="4"/>
      <c r="X34" s="4"/>
      <c r="Y34" s="4"/>
      <c r="Z34" s="4"/>
    </row>
    <row r="35" spans="1:26" ht="29.25" customHeight="1" x14ac:dyDescent="0.35">
      <c r="A35" s="4"/>
      <c r="B35" s="4"/>
      <c r="C35" s="4"/>
      <c r="D35" s="4"/>
      <c r="E35" s="4"/>
      <c r="F35" s="4"/>
      <c r="G35" s="4"/>
      <c r="H35" s="4"/>
      <c r="I35" s="4"/>
      <c r="J35" s="4"/>
      <c r="K35" s="23" t="s">
        <v>89</v>
      </c>
      <c r="L35" s="24" t="s">
        <v>90</v>
      </c>
      <c r="M35" s="24"/>
      <c r="N35" s="25"/>
      <c r="O35" s="4"/>
      <c r="P35" s="4"/>
      <c r="Q35" s="4"/>
      <c r="R35" s="4"/>
      <c r="S35" s="4"/>
      <c r="T35" s="4"/>
      <c r="U35" s="4"/>
      <c r="V35" s="4"/>
      <c r="W35" s="4"/>
      <c r="X35" s="4"/>
      <c r="Y35" s="4"/>
      <c r="Z35" s="4"/>
    </row>
    <row r="36" spans="1:26" ht="21" customHeight="1" x14ac:dyDescent="0.35">
      <c r="A36" s="4"/>
      <c r="B36" s="4"/>
      <c r="C36" s="4"/>
      <c r="D36" s="4"/>
      <c r="E36" s="4"/>
      <c r="F36" s="4"/>
      <c r="G36" s="4"/>
      <c r="H36" s="4"/>
      <c r="I36" s="4"/>
      <c r="J36" s="4"/>
      <c r="K36" s="23" t="s">
        <v>91</v>
      </c>
      <c r="L36" s="24">
        <v>0.6</v>
      </c>
      <c r="M36" s="24"/>
      <c r="N36" s="25"/>
      <c r="O36" s="4"/>
      <c r="P36" s="4"/>
      <c r="Q36" s="4"/>
      <c r="R36" s="4"/>
      <c r="S36" s="4"/>
      <c r="T36" s="4"/>
      <c r="U36" s="4"/>
      <c r="V36" s="4"/>
      <c r="W36" s="4"/>
      <c r="X36" s="4"/>
      <c r="Y36" s="4"/>
      <c r="Z36" s="4"/>
    </row>
    <row r="37" spans="1:26" ht="52.5" customHeight="1" x14ac:dyDescent="0.35">
      <c r="A37" s="4"/>
      <c r="B37" s="4"/>
      <c r="C37" s="4"/>
      <c r="D37" s="4"/>
      <c r="E37" s="4"/>
      <c r="F37" s="4"/>
      <c r="G37" s="4"/>
      <c r="H37" s="4"/>
      <c r="I37" s="4"/>
      <c r="J37" s="4"/>
      <c r="K37" s="23" t="s">
        <v>92</v>
      </c>
      <c r="L37" s="24" t="s">
        <v>93</v>
      </c>
      <c r="M37" s="24"/>
      <c r="N37" s="25"/>
      <c r="O37" s="4"/>
      <c r="P37" s="4"/>
      <c r="Q37" s="4"/>
      <c r="R37" s="4"/>
      <c r="S37" s="4"/>
      <c r="T37" s="4"/>
      <c r="U37" s="4"/>
      <c r="V37" s="4"/>
      <c r="W37" s="4"/>
      <c r="X37" s="4"/>
      <c r="Y37" s="4"/>
      <c r="Z37" s="4"/>
    </row>
    <row r="38" spans="1:26" ht="71.25" customHeight="1" x14ac:dyDescent="0.35">
      <c r="A38" s="4"/>
      <c r="B38" s="4"/>
      <c r="C38" s="4"/>
      <c r="D38" s="4"/>
      <c r="E38" s="4"/>
      <c r="F38" s="4"/>
      <c r="G38" s="4"/>
      <c r="H38" s="4"/>
      <c r="I38" s="4"/>
      <c r="J38" s="4"/>
      <c r="K38" s="32" t="s">
        <v>94</v>
      </c>
      <c r="L38" s="33"/>
      <c r="M38" s="33"/>
      <c r="N38" s="34"/>
      <c r="O38" s="4"/>
      <c r="P38" s="4"/>
      <c r="Q38" s="4"/>
      <c r="R38" s="4"/>
      <c r="S38" s="4"/>
      <c r="T38" s="4"/>
      <c r="U38" s="4"/>
      <c r="V38" s="4"/>
      <c r="W38" s="4"/>
      <c r="X38" s="4"/>
      <c r="Y38" s="4"/>
      <c r="Z38" s="4"/>
    </row>
    <row r="39" spans="1:26" ht="15.75" customHeight="1" x14ac:dyDescent="0.35">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5.75" customHeight="1" x14ac:dyDescent="0.35">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5.75" customHeight="1" x14ac:dyDescent="0.35">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5.75" customHeight="1" x14ac:dyDescent="0.35">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5.75" customHeight="1" x14ac:dyDescent="0.35">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5.75" customHeight="1" x14ac:dyDescent="0.35">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5.75" customHeight="1" x14ac:dyDescent="0.35">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5.75" customHeight="1" x14ac:dyDescent="0.35">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5.75" customHeight="1" x14ac:dyDescent="0.35">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5.75" customHeight="1" x14ac:dyDescent="0.35">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5.75" customHeight="1" x14ac:dyDescent="0.35">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5.75" customHeight="1" x14ac:dyDescent="0.35">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5.75" customHeight="1" x14ac:dyDescent="0.35">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5.75" customHeight="1" x14ac:dyDescent="0.35">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5.75" customHeight="1" x14ac:dyDescent="0.35">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5.75" customHeight="1" x14ac:dyDescent="0.35">
      <c r="A54" s="4"/>
      <c r="B54" s="4"/>
      <c r="C54" s="4"/>
      <c r="D54" s="4"/>
      <c r="E54" s="4"/>
      <c r="F54" s="4"/>
      <c r="G54" s="4"/>
      <c r="H54" s="4"/>
      <c r="I54" s="4"/>
      <c r="J54" s="4"/>
      <c r="K54" s="4"/>
      <c r="L54" s="4"/>
      <c r="M54" s="4"/>
      <c r="N54" s="4"/>
      <c r="O54" s="4"/>
      <c r="P54" s="59"/>
      <c r="Q54" s="59"/>
      <c r="R54" s="59"/>
      <c r="S54" s="4"/>
      <c r="T54" s="4"/>
      <c r="U54" s="4"/>
      <c r="V54" s="4"/>
      <c r="W54" s="4"/>
      <c r="X54" s="4"/>
      <c r="Y54" s="4"/>
      <c r="Z54" s="4"/>
    </row>
    <row r="55" spans="1:26" ht="15.75" customHeight="1" x14ac:dyDescent="0.35">
      <c r="A55" s="4"/>
      <c r="B55" s="4"/>
      <c r="C55" s="4"/>
      <c r="D55" s="4"/>
      <c r="E55" s="4"/>
      <c r="F55" s="4"/>
      <c r="G55" s="4"/>
      <c r="H55" s="4"/>
      <c r="I55" s="4"/>
      <c r="J55" s="4"/>
      <c r="K55" s="4"/>
      <c r="L55" s="4"/>
      <c r="M55" s="4"/>
      <c r="N55" s="4"/>
      <c r="O55" s="4"/>
      <c r="P55" s="61"/>
      <c r="Q55" s="59"/>
      <c r="R55" s="60"/>
      <c r="S55" s="4"/>
      <c r="T55" s="4"/>
      <c r="U55" s="4"/>
      <c r="V55" s="4"/>
      <c r="W55" s="4"/>
      <c r="X55" s="4"/>
      <c r="Y55" s="4"/>
      <c r="Z55" s="4"/>
    </row>
    <row r="56" spans="1:26" ht="15.75" customHeight="1" x14ac:dyDescent="0.35">
      <c r="A56" s="4"/>
      <c r="B56" s="4"/>
      <c r="C56" s="4"/>
      <c r="D56" s="4"/>
      <c r="E56" s="4"/>
      <c r="F56" s="4"/>
      <c r="G56" s="4"/>
      <c r="H56" s="4"/>
      <c r="I56" s="4"/>
      <c r="J56" s="4"/>
      <c r="K56" s="4"/>
      <c r="L56" s="4"/>
      <c r="M56" s="4"/>
      <c r="N56" s="4"/>
      <c r="O56" s="4"/>
      <c r="P56" s="61"/>
      <c r="Q56" s="59"/>
      <c r="R56" s="60"/>
      <c r="S56" s="4"/>
      <c r="T56" s="4"/>
      <c r="U56" s="4"/>
      <c r="V56" s="4"/>
      <c r="W56" s="4"/>
      <c r="X56" s="4"/>
      <c r="Y56" s="4"/>
      <c r="Z56" s="4"/>
    </row>
    <row r="57" spans="1:26" ht="15.75" customHeight="1" x14ac:dyDescent="0.35">
      <c r="A57" s="4"/>
      <c r="B57" s="4"/>
      <c r="C57" s="4"/>
      <c r="D57" s="4"/>
      <c r="E57" s="4"/>
      <c r="F57" s="4"/>
      <c r="G57" s="4"/>
      <c r="H57" s="4"/>
      <c r="I57" s="4"/>
      <c r="J57" s="4"/>
      <c r="K57" s="4"/>
      <c r="L57" s="4"/>
      <c r="M57" s="4"/>
      <c r="N57" s="4"/>
      <c r="O57" s="4"/>
      <c r="P57" s="61"/>
      <c r="Q57" s="59"/>
      <c r="R57" s="60"/>
      <c r="S57" s="4"/>
      <c r="T57" s="4"/>
      <c r="U57" s="4"/>
      <c r="V57" s="4"/>
      <c r="W57" s="4"/>
      <c r="X57" s="4"/>
      <c r="Y57" s="4"/>
      <c r="Z57" s="4"/>
    </row>
    <row r="58" spans="1:26" ht="15.75" customHeight="1" x14ac:dyDescent="0.35">
      <c r="A58" s="4"/>
      <c r="B58" s="4"/>
      <c r="C58" s="4"/>
      <c r="D58" s="4"/>
      <c r="E58" s="4"/>
      <c r="F58" s="4"/>
      <c r="G58" s="4"/>
      <c r="H58" s="4"/>
      <c r="I58" s="4"/>
      <c r="J58" s="4"/>
      <c r="K58" s="4"/>
      <c r="L58" s="4"/>
      <c r="M58" s="4"/>
      <c r="N58" s="4"/>
      <c r="O58" s="4"/>
      <c r="P58" s="4"/>
      <c r="Q58" s="4"/>
      <c r="R58" s="58"/>
      <c r="S58" s="4"/>
      <c r="T58" s="4"/>
      <c r="U58" s="4"/>
      <c r="V58" s="4"/>
      <c r="W58" s="4"/>
      <c r="X58" s="4"/>
      <c r="Y58" s="4"/>
      <c r="Z58" s="4"/>
    </row>
    <row r="59" spans="1:26" ht="15.75" customHeight="1" x14ac:dyDescent="0.35">
      <c r="A59" s="4"/>
      <c r="B59" s="4"/>
      <c r="C59" s="4"/>
      <c r="D59" s="4"/>
      <c r="E59" s="4"/>
      <c r="F59" s="4"/>
      <c r="G59" s="4"/>
      <c r="H59" s="4"/>
      <c r="I59" s="4"/>
      <c r="J59" s="4"/>
      <c r="K59" s="4"/>
      <c r="L59" s="4"/>
      <c r="M59" s="4"/>
      <c r="N59" s="4"/>
      <c r="O59" s="4"/>
      <c r="P59" s="4"/>
      <c r="Q59" s="4"/>
      <c r="R59" s="58"/>
      <c r="S59" s="4"/>
      <c r="T59" s="4"/>
      <c r="U59" s="4"/>
      <c r="V59" s="4"/>
      <c r="W59" s="4"/>
      <c r="X59" s="4"/>
      <c r="Y59" s="4"/>
      <c r="Z59" s="4"/>
    </row>
    <row r="60" spans="1:26" ht="15.75" customHeight="1" x14ac:dyDescent="0.35">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5.75" customHeight="1" x14ac:dyDescent="0.35">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5.75" customHeight="1" x14ac:dyDescent="0.35">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5.75" customHeight="1" x14ac:dyDescent="0.35">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5.75" customHeight="1" x14ac:dyDescent="0.35">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5.75" customHeight="1" x14ac:dyDescent="0.35">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5.75" customHeight="1" x14ac:dyDescent="0.35">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5.75" customHeight="1" x14ac:dyDescent="0.35">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5.75" customHeight="1" x14ac:dyDescent="0.35">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5.75" customHeight="1" x14ac:dyDescent="0.35">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5.75" customHeight="1" x14ac:dyDescent="0.35">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5.75" customHeight="1" x14ac:dyDescent="0.35">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5.75" customHeight="1" x14ac:dyDescent="0.35">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5.75" customHeight="1" x14ac:dyDescent="0.35">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5.75" customHeight="1" x14ac:dyDescent="0.35">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5.75" customHeight="1" x14ac:dyDescent="0.35">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5.75" customHeight="1" x14ac:dyDescent="0.35">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5.75" customHeight="1" x14ac:dyDescent="0.35">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5.75" customHeight="1" x14ac:dyDescent="0.35">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5.75" customHeight="1" x14ac:dyDescent="0.35">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5.75" customHeight="1" x14ac:dyDescent="0.35">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5.75" customHeight="1" x14ac:dyDescent="0.35">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5.75" customHeight="1" x14ac:dyDescent="0.35">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5.75" customHeight="1" x14ac:dyDescent="0.35">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5.75" customHeight="1" x14ac:dyDescent="0.35">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5.75" customHeight="1" x14ac:dyDescent="0.35">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5.75" customHeight="1" x14ac:dyDescent="0.35">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5.75" customHeight="1" x14ac:dyDescent="0.35">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5.75" customHeight="1" x14ac:dyDescent="0.35">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5.75" customHeight="1" x14ac:dyDescent="0.35">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5.75" customHeight="1" x14ac:dyDescent="0.35">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5.75" customHeight="1" x14ac:dyDescent="0.35">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5.75" customHeight="1" x14ac:dyDescent="0.35">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5.75" customHeight="1" x14ac:dyDescent="0.35">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5.75" customHeight="1" x14ac:dyDescent="0.35">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5.75" customHeight="1" x14ac:dyDescent="0.35">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5.75" customHeight="1" x14ac:dyDescent="0.35">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5.75" customHeight="1" x14ac:dyDescent="0.35">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5.75" customHeight="1" x14ac:dyDescent="0.35">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5.75" customHeight="1" x14ac:dyDescent="0.35">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5.75" customHeight="1" x14ac:dyDescent="0.3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5.75" customHeight="1" x14ac:dyDescent="0.3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5.75" customHeight="1" x14ac:dyDescent="0.3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5.75" customHeight="1" x14ac:dyDescent="0.3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5.75" customHeight="1" x14ac:dyDescent="0.3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5.75" customHeight="1" x14ac:dyDescent="0.3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5.75" customHeight="1" x14ac:dyDescent="0.3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5.75" customHeight="1" x14ac:dyDescent="0.3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5.75" customHeight="1" x14ac:dyDescent="0.3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5.75" customHeight="1" x14ac:dyDescent="0.3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5.75" customHeight="1" x14ac:dyDescent="0.3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5.75" customHeight="1" x14ac:dyDescent="0.3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5.75" customHeight="1" x14ac:dyDescent="0.3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5.75" customHeight="1" x14ac:dyDescent="0.3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5.75" customHeight="1" x14ac:dyDescent="0.3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5.75" customHeight="1" x14ac:dyDescent="0.3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5.75" customHeight="1" x14ac:dyDescent="0.3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5.75" customHeight="1" x14ac:dyDescent="0.3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5.75" customHeight="1" x14ac:dyDescent="0.3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5.75" customHeight="1" x14ac:dyDescent="0.3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5.75" customHeight="1" x14ac:dyDescent="0.3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5.75" customHeight="1" x14ac:dyDescent="0.3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5.75" customHeight="1" x14ac:dyDescent="0.3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5.75" customHeight="1" x14ac:dyDescent="0.3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5.75" customHeight="1" x14ac:dyDescent="0.3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5.75" customHeight="1" x14ac:dyDescent="0.3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5.75" customHeight="1" x14ac:dyDescent="0.3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5.75" customHeight="1" x14ac:dyDescent="0.3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5.75" customHeight="1" x14ac:dyDescent="0.3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5.75" customHeight="1" x14ac:dyDescent="0.3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5.75" customHeight="1" x14ac:dyDescent="0.3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5.75" customHeight="1" x14ac:dyDescent="0.3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5.75" customHeight="1" x14ac:dyDescent="0.3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5.75" customHeight="1" x14ac:dyDescent="0.3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5.75" customHeight="1" x14ac:dyDescent="0.3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5.75" customHeight="1" x14ac:dyDescent="0.3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5.75" customHeight="1" x14ac:dyDescent="0.3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5.75" customHeight="1" x14ac:dyDescent="0.3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5.75" customHeight="1" x14ac:dyDescent="0.3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5.75" customHeight="1" x14ac:dyDescent="0.3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5.75" customHeight="1" x14ac:dyDescent="0.3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5.75" customHeight="1" x14ac:dyDescent="0.3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5.75" customHeight="1" x14ac:dyDescent="0.3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5.75" customHeight="1" x14ac:dyDescent="0.3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5.75" customHeight="1" x14ac:dyDescent="0.3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5.75" customHeight="1" x14ac:dyDescent="0.3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5.75" customHeight="1" x14ac:dyDescent="0.3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5.75" customHeight="1" x14ac:dyDescent="0.3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5.75" customHeight="1" x14ac:dyDescent="0.3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5.75" customHeight="1" x14ac:dyDescent="0.3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5.75" customHeight="1" x14ac:dyDescent="0.3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5.75" customHeight="1" x14ac:dyDescent="0.3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5.75" customHeight="1" x14ac:dyDescent="0.3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5.75" customHeight="1" x14ac:dyDescent="0.3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5.75" customHeight="1" x14ac:dyDescent="0.3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5.75" customHeight="1" x14ac:dyDescent="0.3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5.75" customHeight="1" x14ac:dyDescent="0.3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5.75" customHeight="1" x14ac:dyDescent="0.3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5.75" customHeight="1" x14ac:dyDescent="0.3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5.75" customHeight="1" x14ac:dyDescent="0.3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5.75" customHeight="1" x14ac:dyDescent="0.3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5.75" customHeight="1" x14ac:dyDescent="0.3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5.75" customHeight="1" x14ac:dyDescent="0.3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5.75" customHeight="1" x14ac:dyDescent="0.3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5.75" customHeight="1" x14ac:dyDescent="0.3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5.75" customHeight="1" x14ac:dyDescent="0.3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5.75" customHeight="1" x14ac:dyDescent="0.3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5.75" customHeight="1" x14ac:dyDescent="0.3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5.75" customHeight="1" x14ac:dyDescent="0.3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5.75" customHeight="1" x14ac:dyDescent="0.3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5.75" customHeight="1" x14ac:dyDescent="0.3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5.75" customHeight="1" x14ac:dyDescent="0.3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5.75" customHeight="1" x14ac:dyDescent="0.3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5.75" customHeight="1" x14ac:dyDescent="0.3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5.75" customHeight="1" x14ac:dyDescent="0.3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5.75" customHeight="1" x14ac:dyDescent="0.3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5.75" customHeight="1" x14ac:dyDescent="0.3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5.75" customHeight="1" x14ac:dyDescent="0.3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5.75" customHeight="1" x14ac:dyDescent="0.3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5.75" customHeight="1" x14ac:dyDescent="0.3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5.75" customHeight="1" x14ac:dyDescent="0.3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5.75" customHeight="1" x14ac:dyDescent="0.3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5.75" customHeight="1" x14ac:dyDescent="0.3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5.75" customHeight="1" x14ac:dyDescent="0.3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5.75" customHeight="1" x14ac:dyDescent="0.3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5.75" customHeight="1" x14ac:dyDescent="0.3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5.75" customHeight="1" x14ac:dyDescent="0.3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5.75" customHeight="1" x14ac:dyDescent="0.3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5.75" customHeight="1" x14ac:dyDescent="0.3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5.75" customHeight="1" x14ac:dyDescent="0.3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5.75" customHeight="1" x14ac:dyDescent="0.3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5.75" customHeight="1" x14ac:dyDescent="0.3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5.75" customHeight="1" x14ac:dyDescent="0.3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5.75" customHeight="1" x14ac:dyDescent="0.3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5.75" customHeight="1" x14ac:dyDescent="0.3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5.75" customHeight="1" x14ac:dyDescent="0.3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5.75" customHeight="1" x14ac:dyDescent="0.3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5.75" customHeight="1" x14ac:dyDescent="0.3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5.75" customHeight="1" x14ac:dyDescent="0.3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5.75" customHeight="1" x14ac:dyDescent="0.3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5.75" customHeight="1" x14ac:dyDescent="0.3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5.75" customHeight="1" x14ac:dyDescent="0.3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5.75" customHeight="1" x14ac:dyDescent="0.3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5.75" customHeight="1" x14ac:dyDescent="0.3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5.75" customHeight="1" x14ac:dyDescent="0.3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5.75" customHeight="1" x14ac:dyDescent="0.3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5.75" customHeight="1" x14ac:dyDescent="0.3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5.75" customHeight="1" x14ac:dyDescent="0.3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5.75" customHeight="1" x14ac:dyDescent="0.3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5.75" customHeight="1" x14ac:dyDescent="0.3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5.75" customHeight="1" x14ac:dyDescent="0.3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5.75" customHeight="1" x14ac:dyDescent="0.3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5.75" customHeight="1" x14ac:dyDescent="0.3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5.75" customHeight="1" x14ac:dyDescent="0.3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5.75" customHeight="1" x14ac:dyDescent="0.3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5.75" customHeight="1" x14ac:dyDescent="0.3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5.75" customHeight="1" x14ac:dyDescent="0.3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5.75" customHeight="1" x14ac:dyDescent="0.3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5.75" customHeight="1" x14ac:dyDescent="0.3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5.75" customHeight="1" x14ac:dyDescent="0.3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5.75" customHeight="1" x14ac:dyDescent="0.3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x14ac:dyDescent="0.3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5.75" customHeight="1" x14ac:dyDescent="0.3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5.75" customHeight="1" x14ac:dyDescent="0.3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5.75" customHeight="1" x14ac:dyDescent="0.3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5.75" customHeight="1" x14ac:dyDescent="0.3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5.75" customHeight="1" x14ac:dyDescent="0.3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5.75" customHeight="1" x14ac:dyDescent="0.3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5.75" customHeight="1" x14ac:dyDescent="0.3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5.75" customHeight="1" x14ac:dyDescent="0.3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5.75" customHeight="1" x14ac:dyDescent="0.3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5.75" customHeight="1" x14ac:dyDescent="0.3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5.75" customHeight="1" x14ac:dyDescent="0.3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5.75" customHeight="1" x14ac:dyDescent="0.3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5.75" customHeight="1" x14ac:dyDescent="0.3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5.75" customHeight="1" x14ac:dyDescent="0.3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5.75" customHeight="1" x14ac:dyDescent="0.3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5.75" customHeight="1" x14ac:dyDescent="0.3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5.75" customHeight="1" x14ac:dyDescent="0.3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5.75" customHeight="1" x14ac:dyDescent="0.3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5.75" customHeight="1" x14ac:dyDescent="0.3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5.75" customHeight="1" x14ac:dyDescent="0.3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5.75" customHeight="1" x14ac:dyDescent="0.3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5.75" customHeight="1" x14ac:dyDescent="0.3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5.75" customHeight="1" x14ac:dyDescent="0.3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5.75" customHeight="1" x14ac:dyDescent="0.3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5.75" customHeight="1" x14ac:dyDescent="0.3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5.75" customHeight="1" x14ac:dyDescent="0.3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5.75" customHeight="1" x14ac:dyDescent="0.3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5.75" customHeight="1" x14ac:dyDescent="0.3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5.75" customHeight="1" x14ac:dyDescent="0.3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5.75" customHeight="1" x14ac:dyDescent="0.3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5.75" customHeight="1" x14ac:dyDescent="0.3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5.75" customHeight="1" x14ac:dyDescent="0.3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5.75" customHeight="1" x14ac:dyDescent="0.3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5.75" customHeight="1" x14ac:dyDescent="0.3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5.75" customHeight="1" x14ac:dyDescent="0.3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5.75" customHeight="1" x14ac:dyDescent="0.3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5.75" customHeight="1" x14ac:dyDescent="0.3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5.75" customHeight="1" x14ac:dyDescent="0.3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5.75" customHeight="1" x14ac:dyDescent="0.3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5.75" customHeight="1" x14ac:dyDescent="0.3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5.75" customHeight="1" x14ac:dyDescent="0.3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5.75" customHeight="1" x14ac:dyDescent="0.3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5.75" customHeight="1" x14ac:dyDescent="0.3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5.75" customHeight="1" x14ac:dyDescent="0.3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5.75" customHeight="1" x14ac:dyDescent="0.3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5.75" customHeight="1" x14ac:dyDescent="0.3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5.75" customHeight="1" x14ac:dyDescent="0.3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5.75" customHeight="1" x14ac:dyDescent="0.3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5.75" customHeight="1" x14ac:dyDescent="0.3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5.75" customHeight="1" x14ac:dyDescent="0.3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5.75" customHeight="1" x14ac:dyDescent="0.3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5.75" customHeight="1" x14ac:dyDescent="0.3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5.75" customHeight="1" x14ac:dyDescent="0.3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5.75" customHeight="1" x14ac:dyDescent="0.3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5.75" customHeight="1" x14ac:dyDescent="0.3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5.75" customHeight="1" x14ac:dyDescent="0.3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5.75" customHeight="1" x14ac:dyDescent="0.3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5.75" customHeight="1" x14ac:dyDescent="0.3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5.75" customHeight="1" x14ac:dyDescent="0.3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5.75" customHeight="1" x14ac:dyDescent="0.3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5.75" customHeight="1" x14ac:dyDescent="0.3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5.75" customHeight="1" x14ac:dyDescent="0.3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5.75" customHeight="1" x14ac:dyDescent="0.3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5.75" customHeight="1" x14ac:dyDescent="0.3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5.75" customHeight="1" x14ac:dyDescent="0.3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5.75" customHeight="1" x14ac:dyDescent="0.3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5.75" customHeight="1" x14ac:dyDescent="0.3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5.75" customHeight="1" x14ac:dyDescent="0.3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5.75" customHeight="1" x14ac:dyDescent="0.3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5.75" customHeight="1" x14ac:dyDescent="0.3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5.75" customHeight="1" x14ac:dyDescent="0.3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5.75" customHeight="1" x14ac:dyDescent="0.3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5.75" customHeight="1" x14ac:dyDescent="0.3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5.75" customHeight="1" x14ac:dyDescent="0.3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5.75" customHeight="1" x14ac:dyDescent="0.3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5.75" customHeight="1" x14ac:dyDescent="0.3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5.75" customHeight="1" x14ac:dyDescent="0.3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5.75" customHeight="1" x14ac:dyDescent="0.3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5.75" customHeight="1" x14ac:dyDescent="0.3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5.75" customHeight="1" x14ac:dyDescent="0.3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5.75" customHeight="1" x14ac:dyDescent="0.3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5.75" customHeight="1" x14ac:dyDescent="0.3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5.75" customHeight="1" x14ac:dyDescent="0.3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5.75" customHeight="1" x14ac:dyDescent="0.3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5.75" customHeight="1" x14ac:dyDescent="0.3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5.75" customHeight="1" x14ac:dyDescent="0.3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5.75" customHeight="1" x14ac:dyDescent="0.3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5.75" customHeight="1" x14ac:dyDescent="0.3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5.75" customHeight="1" x14ac:dyDescent="0.3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5.75" customHeight="1" x14ac:dyDescent="0.3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5.75" customHeight="1" x14ac:dyDescent="0.3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5.75" customHeight="1" x14ac:dyDescent="0.3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5.75" customHeight="1" x14ac:dyDescent="0.3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5.75" customHeight="1" x14ac:dyDescent="0.3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5.75" customHeight="1" x14ac:dyDescent="0.3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5.75" customHeight="1" x14ac:dyDescent="0.3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5.75" customHeight="1" x14ac:dyDescent="0.3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5.75" customHeight="1" x14ac:dyDescent="0.3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5.75" customHeight="1" x14ac:dyDescent="0.3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5.75" customHeight="1" x14ac:dyDescent="0.3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5.75" customHeight="1" x14ac:dyDescent="0.3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5.75" customHeight="1" x14ac:dyDescent="0.3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5.75" customHeight="1" x14ac:dyDescent="0.3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5.75" customHeight="1" x14ac:dyDescent="0.3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5.75" customHeight="1" x14ac:dyDescent="0.3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5.75" customHeight="1" x14ac:dyDescent="0.3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5.75" customHeight="1" x14ac:dyDescent="0.3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5.75" customHeight="1" x14ac:dyDescent="0.3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5.75" customHeight="1" x14ac:dyDescent="0.3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5.75" customHeight="1" x14ac:dyDescent="0.3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5.75" customHeight="1" x14ac:dyDescent="0.3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5.75" customHeight="1" x14ac:dyDescent="0.3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5.75" customHeight="1" x14ac:dyDescent="0.3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5.75" customHeight="1" x14ac:dyDescent="0.3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5.75" customHeight="1" x14ac:dyDescent="0.3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5.75" customHeight="1" x14ac:dyDescent="0.3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5.75" customHeight="1" x14ac:dyDescent="0.3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5.75" customHeight="1" x14ac:dyDescent="0.3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5.75" customHeight="1" x14ac:dyDescent="0.3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5.75" customHeight="1" x14ac:dyDescent="0.3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5.75" customHeight="1" x14ac:dyDescent="0.3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5.75" customHeight="1" x14ac:dyDescent="0.3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5.75" customHeight="1" x14ac:dyDescent="0.3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5.75" customHeight="1" x14ac:dyDescent="0.3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5.75" customHeight="1" x14ac:dyDescent="0.3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5.75" customHeight="1" x14ac:dyDescent="0.3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5.75" customHeight="1" x14ac:dyDescent="0.3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5.75" customHeight="1" x14ac:dyDescent="0.3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5.75" customHeight="1" x14ac:dyDescent="0.3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5.75" customHeight="1" x14ac:dyDescent="0.3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5.75" customHeight="1" x14ac:dyDescent="0.3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5.75" customHeight="1" x14ac:dyDescent="0.3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5.75" customHeight="1" x14ac:dyDescent="0.3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5.75" customHeight="1" x14ac:dyDescent="0.3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5.75" customHeight="1" x14ac:dyDescent="0.3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5.75" customHeight="1" x14ac:dyDescent="0.3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5.75" customHeight="1" x14ac:dyDescent="0.3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5.75" customHeight="1" x14ac:dyDescent="0.3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5.75" customHeight="1" x14ac:dyDescent="0.3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5.75" customHeight="1" x14ac:dyDescent="0.3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5.75" customHeight="1" x14ac:dyDescent="0.3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5.75" customHeight="1" x14ac:dyDescent="0.3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5.75" customHeight="1" x14ac:dyDescent="0.3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5.75" customHeight="1" x14ac:dyDescent="0.3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5.75" customHeight="1" x14ac:dyDescent="0.3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5.75" customHeight="1" x14ac:dyDescent="0.3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5.75" customHeight="1" x14ac:dyDescent="0.3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5.75" customHeight="1" x14ac:dyDescent="0.3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5.75" customHeight="1" x14ac:dyDescent="0.3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5.75" customHeight="1" x14ac:dyDescent="0.3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5.75" customHeight="1" x14ac:dyDescent="0.3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5.75" customHeight="1" x14ac:dyDescent="0.3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5.75" customHeight="1" x14ac:dyDescent="0.3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5.75" customHeight="1" x14ac:dyDescent="0.3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5.75" customHeight="1" x14ac:dyDescent="0.3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5.75" customHeight="1" x14ac:dyDescent="0.3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5.75" customHeight="1" x14ac:dyDescent="0.3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5.75" customHeight="1" x14ac:dyDescent="0.3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5.75" customHeight="1" x14ac:dyDescent="0.3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5.75" customHeight="1" x14ac:dyDescent="0.3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5.75" customHeight="1" x14ac:dyDescent="0.3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5.75" customHeight="1" x14ac:dyDescent="0.3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5.75" customHeight="1" x14ac:dyDescent="0.3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5.75" customHeight="1" x14ac:dyDescent="0.3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5.75" customHeight="1" x14ac:dyDescent="0.3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5.75" customHeight="1" x14ac:dyDescent="0.3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5.75" customHeight="1" x14ac:dyDescent="0.3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5.75" customHeight="1" x14ac:dyDescent="0.3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5.75" customHeight="1" x14ac:dyDescent="0.3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5.75" customHeight="1" x14ac:dyDescent="0.3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5.75" customHeight="1" x14ac:dyDescent="0.3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5.75" customHeight="1" x14ac:dyDescent="0.3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5.75" customHeight="1" x14ac:dyDescent="0.3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5.75" customHeight="1" x14ac:dyDescent="0.3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5.75" customHeight="1" x14ac:dyDescent="0.3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5.75" customHeight="1" x14ac:dyDescent="0.3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5.75" customHeight="1" x14ac:dyDescent="0.3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5.75" customHeight="1" x14ac:dyDescent="0.3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5.75" customHeight="1" x14ac:dyDescent="0.3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5.75" customHeight="1" x14ac:dyDescent="0.3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5.75" customHeight="1" x14ac:dyDescent="0.3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5.75" customHeight="1" x14ac:dyDescent="0.3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5.75" customHeight="1" x14ac:dyDescent="0.3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5.75" customHeight="1" x14ac:dyDescent="0.3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5.75" customHeight="1" x14ac:dyDescent="0.3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5.75" customHeight="1" x14ac:dyDescent="0.3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5.75" customHeight="1" x14ac:dyDescent="0.3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5.75" customHeight="1" x14ac:dyDescent="0.3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5.75" customHeight="1" x14ac:dyDescent="0.3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5.75" customHeight="1" x14ac:dyDescent="0.3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5.75" customHeight="1" x14ac:dyDescent="0.3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5.75" customHeight="1" x14ac:dyDescent="0.3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5.75" customHeight="1" x14ac:dyDescent="0.3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5.75" customHeight="1" x14ac:dyDescent="0.3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5.75" customHeight="1" x14ac:dyDescent="0.3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5.75" customHeight="1" x14ac:dyDescent="0.3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5.75" customHeight="1" x14ac:dyDescent="0.3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5.75" customHeight="1" x14ac:dyDescent="0.3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5.75" customHeight="1" x14ac:dyDescent="0.3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5.75" customHeight="1" x14ac:dyDescent="0.3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5.75" customHeight="1" x14ac:dyDescent="0.3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5.75" customHeight="1" x14ac:dyDescent="0.3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5.75" customHeight="1" x14ac:dyDescent="0.3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5.75" customHeight="1" x14ac:dyDescent="0.3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5.75" customHeight="1" x14ac:dyDescent="0.3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5.75" customHeight="1" x14ac:dyDescent="0.3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5.75" customHeight="1" x14ac:dyDescent="0.3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5.75" customHeight="1" x14ac:dyDescent="0.3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5.75" customHeight="1" x14ac:dyDescent="0.3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5.75" customHeight="1" x14ac:dyDescent="0.3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5.75" customHeight="1" x14ac:dyDescent="0.3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5.75" customHeight="1" x14ac:dyDescent="0.3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5.75" customHeight="1" x14ac:dyDescent="0.3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5.75" customHeight="1" x14ac:dyDescent="0.3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5.75" customHeight="1" x14ac:dyDescent="0.3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5.75" customHeight="1" x14ac:dyDescent="0.3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5.75" customHeight="1" x14ac:dyDescent="0.3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5.75" customHeight="1" x14ac:dyDescent="0.3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5.75" customHeight="1" x14ac:dyDescent="0.3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5.75" customHeight="1" x14ac:dyDescent="0.3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5.75" customHeight="1" x14ac:dyDescent="0.3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5.75" customHeight="1" x14ac:dyDescent="0.3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5.75" customHeight="1" x14ac:dyDescent="0.3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5.75" customHeight="1" x14ac:dyDescent="0.3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5.75" customHeight="1" x14ac:dyDescent="0.3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5.75" customHeight="1" x14ac:dyDescent="0.3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5.75" customHeight="1" x14ac:dyDescent="0.3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5.75" customHeight="1" x14ac:dyDescent="0.3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5.75" customHeight="1" x14ac:dyDescent="0.3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5.75" customHeight="1" x14ac:dyDescent="0.3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5.75" customHeight="1" x14ac:dyDescent="0.3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5.75" customHeight="1" x14ac:dyDescent="0.3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5.75" customHeight="1" x14ac:dyDescent="0.3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5.75" customHeight="1" x14ac:dyDescent="0.3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5.75" customHeight="1" x14ac:dyDescent="0.3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5.75" customHeight="1" x14ac:dyDescent="0.3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5.75" customHeight="1" x14ac:dyDescent="0.3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5.75" customHeight="1" x14ac:dyDescent="0.3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5.75" customHeight="1" x14ac:dyDescent="0.3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5.75" customHeight="1" x14ac:dyDescent="0.3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5.75" customHeight="1" x14ac:dyDescent="0.3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5.75" customHeight="1" x14ac:dyDescent="0.3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5.75" customHeight="1" x14ac:dyDescent="0.3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5.75" customHeight="1" x14ac:dyDescent="0.3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5.75" customHeight="1" x14ac:dyDescent="0.3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5.75" customHeight="1" x14ac:dyDescent="0.3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5.75" customHeight="1" x14ac:dyDescent="0.3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5.75" customHeight="1" x14ac:dyDescent="0.3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5.75" customHeight="1" x14ac:dyDescent="0.3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5.75" customHeight="1" x14ac:dyDescent="0.3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5.75" customHeight="1" x14ac:dyDescent="0.3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5.75" customHeight="1" x14ac:dyDescent="0.3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5.75" customHeight="1" x14ac:dyDescent="0.3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5.75" customHeight="1" x14ac:dyDescent="0.3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5.75" customHeight="1" x14ac:dyDescent="0.3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5.75" customHeight="1" x14ac:dyDescent="0.3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5.75" customHeight="1" x14ac:dyDescent="0.3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5.75" customHeight="1" x14ac:dyDescent="0.3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5.75" customHeight="1" x14ac:dyDescent="0.3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5.75" customHeight="1" x14ac:dyDescent="0.3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5.75" customHeight="1" x14ac:dyDescent="0.3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5.75" customHeight="1" x14ac:dyDescent="0.3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5.75" customHeight="1" x14ac:dyDescent="0.3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5.75" customHeight="1" x14ac:dyDescent="0.3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5.75" customHeight="1" x14ac:dyDescent="0.3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5.75" customHeight="1" x14ac:dyDescent="0.3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5.75" customHeight="1" x14ac:dyDescent="0.3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5.75" customHeight="1" x14ac:dyDescent="0.3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5.75" customHeight="1" x14ac:dyDescent="0.3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5.75" customHeight="1" x14ac:dyDescent="0.3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5.75" customHeight="1" x14ac:dyDescent="0.3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5.75" customHeight="1" x14ac:dyDescent="0.3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5.75" customHeight="1" x14ac:dyDescent="0.3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5.75" customHeight="1" x14ac:dyDescent="0.3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5.75" customHeight="1" x14ac:dyDescent="0.3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5.75" customHeight="1" x14ac:dyDescent="0.3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5.75" customHeight="1" x14ac:dyDescent="0.3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5.75" customHeight="1" x14ac:dyDescent="0.3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5.75" customHeight="1" x14ac:dyDescent="0.3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5.75" customHeight="1" x14ac:dyDescent="0.3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5.75" customHeight="1" x14ac:dyDescent="0.3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5.75" customHeight="1" x14ac:dyDescent="0.3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5.75" customHeight="1" x14ac:dyDescent="0.3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5.75" customHeight="1" x14ac:dyDescent="0.3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5.75" customHeight="1" x14ac:dyDescent="0.3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5.75" customHeight="1" x14ac:dyDescent="0.3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5.75" customHeight="1" x14ac:dyDescent="0.3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5.75" customHeight="1" x14ac:dyDescent="0.3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5.75" customHeight="1" x14ac:dyDescent="0.3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5.75" customHeight="1" x14ac:dyDescent="0.3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5.75" customHeight="1" x14ac:dyDescent="0.3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5.75" customHeight="1" x14ac:dyDescent="0.3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5.75" customHeight="1" x14ac:dyDescent="0.3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5.75" customHeight="1" x14ac:dyDescent="0.3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5.75" customHeight="1" x14ac:dyDescent="0.3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5.75" customHeight="1" x14ac:dyDescent="0.3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5.75" customHeight="1" x14ac:dyDescent="0.3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5.75" customHeight="1" x14ac:dyDescent="0.3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5.75" customHeight="1" x14ac:dyDescent="0.3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5.75" customHeight="1" x14ac:dyDescent="0.3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5.75" customHeight="1" x14ac:dyDescent="0.3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5.75" customHeight="1" x14ac:dyDescent="0.3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5.75" customHeight="1" x14ac:dyDescent="0.3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5.75" customHeight="1" x14ac:dyDescent="0.3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5.75" customHeight="1" x14ac:dyDescent="0.3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5.75" customHeight="1" x14ac:dyDescent="0.3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5.75" customHeight="1" x14ac:dyDescent="0.3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5.75" customHeight="1" x14ac:dyDescent="0.3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5.75" customHeight="1" x14ac:dyDescent="0.3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5.75" customHeight="1" x14ac:dyDescent="0.3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5.75" customHeight="1" x14ac:dyDescent="0.3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5.75" customHeight="1" x14ac:dyDescent="0.3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5.75" customHeight="1" x14ac:dyDescent="0.3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5.75" customHeight="1" x14ac:dyDescent="0.3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5.75" customHeight="1" x14ac:dyDescent="0.3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5.75" customHeight="1" x14ac:dyDescent="0.3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5.75" customHeight="1" x14ac:dyDescent="0.3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5.75" customHeight="1" x14ac:dyDescent="0.3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5.75" customHeight="1" x14ac:dyDescent="0.3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5.75" customHeight="1" x14ac:dyDescent="0.3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5.75" customHeight="1" x14ac:dyDescent="0.3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5.75" customHeight="1" x14ac:dyDescent="0.3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5.75" customHeight="1" x14ac:dyDescent="0.3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5.75" customHeight="1" x14ac:dyDescent="0.3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5.75" customHeight="1" x14ac:dyDescent="0.3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5.75" customHeight="1" x14ac:dyDescent="0.3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5.75" customHeight="1" x14ac:dyDescent="0.3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5.75" customHeight="1" x14ac:dyDescent="0.3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5.75" customHeight="1" x14ac:dyDescent="0.3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5.75" customHeight="1" x14ac:dyDescent="0.3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5.75" customHeight="1" x14ac:dyDescent="0.3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5.75" customHeight="1" x14ac:dyDescent="0.3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5.75" customHeight="1" x14ac:dyDescent="0.3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5.75" customHeight="1" x14ac:dyDescent="0.3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5.75" customHeight="1" x14ac:dyDescent="0.3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5.75" customHeight="1" x14ac:dyDescent="0.3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5.75" customHeight="1" x14ac:dyDescent="0.3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5.75" customHeight="1" x14ac:dyDescent="0.3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5.75" customHeight="1" x14ac:dyDescent="0.3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5.75" customHeight="1" x14ac:dyDescent="0.3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5.75" customHeight="1" x14ac:dyDescent="0.3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5.75" customHeight="1" x14ac:dyDescent="0.3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5.75" customHeight="1" x14ac:dyDescent="0.3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5.75" customHeight="1" x14ac:dyDescent="0.3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5.75" customHeight="1" x14ac:dyDescent="0.3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5.75" customHeight="1" x14ac:dyDescent="0.3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5.75" customHeight="1" x14ac:dyDescent="0.3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5.75" customHeight="1" x14ac:dyDescent="0.3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5.75" customHeight="1" x14ac:dyDescent="0.3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5.75" customHeight="1" x14ac:dyDescent="0.3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5.75" customHeight="1" x14ac:dyDescent="0.3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5.75" customHeight="1" x14ac:dyDescent="0.3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5.75" customHeight="1" x14ac:dyDescent="0.3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5.75" customHeight="1" x14ac:dyDescent="0.3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5.75" customHeight="1" x14ac:dyDescent="0.3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5.75" customHeight="1" x14ac:dyDescent="0.3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5.75" customHeight="1" x14ac:dyDescent="0.3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5.75" customHeight="1" x14ac:dyDescent="0.3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5.75" customHeight="1" x14ac:dyDescent="0.3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5.75" customHeight="1" x14ac:dyDescent="0.3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5.75" customHeight="1" x14ac:dyDescent="0.3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5.75" customHeight="1" x14ac:dyDescent="0.3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5.75" customHeight="1" x14ac:dyDescent="0.3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5.75" customHeight="1" x14ac:dyDescent="0.3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5.75" customHeight="1" x14ac:dyDescent="0.3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5.75" customHeight="1" x14ac:dyDescent="0.3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5.75" customHeight="1" x14ac:dyDescent="0.3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5.75" customHeight="1" x14ac:dyDescent="0.3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5.75" customHeight="1" x14ac:dyDescent="0.3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5.75" customHeight="1" x14ac:dyDescent="0.3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5.75" customHeight="1" x14ac:dyDescent="0.3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5.75" customHeight="1" x14ac:dyDescent="0.3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5.75" customHeight="1" x14ac:dyDescent="0.3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5.75" customHeight="1" x14ac:dyDescent="0.3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5.75" customHeight="1" x14ac:dyDescent="0.3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5.75" customHeight="1" x14ac:dyDescent="0.3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5.75" customHeight="1" x14ac:dyDescent="0.3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5.75" customHeight="1" x14ac:dyDescent="0.3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5.75" customHeight="1" x14ac:dyDescent="0.3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5.75" customHeight="1" x14ac:dyDescent="0.3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5.75" customHeight="1" x14ac:dyDescent="0.3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5.75" customHeight="1" x14ac:dyDescent="0.3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5.75" customHeight="1" x14ac:dyDescent="0.3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5.75" customHeight="1" x14ac:dyDescent="0.3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5.75" customHeight="1" x14ac:dyDescent="0.3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5.75" customHeight="1" x14ac:dyDescent="0.3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5.75" customHeight="1" x14ac:dyDescent="0.3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5.75" customHeight="1" x14ac:dyDescent="0.3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5.75" customHeight="1" x14ac:dyDescent="0.3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5.75" customHeight="1" x14ac:dyDescent="0.3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5.75" customHeight="1" x14ac:dyDescent="0.3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5.75" customHeight="1" x14ac:dyDescent="0.3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5.75" customHeight="1" x14ac:dyDescent="0.3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5.75" customHeight="1" x14ac:dyDescent="0.3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5.75" customHeight="1" x14ac:dyDescent="0.3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5.75" customHeight="1" x14ac:dyDescent="0.3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5.75" customHeight="1" x14ac:dyDescent="0.3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5.75" customHeight="1" x14ac:dyDescent="0.3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5.75" customHeight="1" x14ac:dyDescent="0.3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5.75" customHeight="1" x14ac:dyDescent="0.3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5.75" customHeight="1" x14ac:dyDescent="0.3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5.75" customHeight="1" x14ac:dyDescent="0.3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5.75" customHeight="1" x14ac:dyDescent="0.3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5.75" customHeight="1" x14ac:dyDescent="0.3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5.75" customHeight="1" x14ac:dyDescent="0.3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5.75" customHeight="1" x14ac:dyDescent="0.3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5.75" customHeight="1" x14ac:dyDescent="0.3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5.75" customHeight="1" x14ac:dyDescent="0.3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5.75" customHeight="1" x14ac:dyDescent="0.3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5.75" customHeight="1" x14ac:dyDescent="0.3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5.75" customHeight="1" x14ac:dyDescent="0.3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5.75" customHeight="1" x14ac:dyDescent="0.3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5.75" customHeight="1" x14ac:dyDescent="0.3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5.75" customHeight="1" x14ac:dyDescent="0.3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5.75" customHeight="1" x14ac:dyDescent="0.3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5.75" customHeight="1" x14ac:dyDescent="0.3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5.75" customHeight="1" x14ac:dyDescent="0.3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5.75" customHeight="1" x14ac:dyDescent="0.3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5.75" customHeight="1" x14ac:dyDescent="0.3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5.75" customHeight="1" x14ac:dyDescent="0.3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5.75" customHeight="1" x14ac:dyDescent="0.3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5.75" customHeight="1" x14ac:dyDescent="0.3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5.75" customHeight="1" x14ac:dyDescent="0.3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5.75" customHeight="1" x14ac:dyDescent="0.3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5.75" customHeight="1" x14ac:dyDescent="0.3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5.75" customHeight="1" x14ac:dyDescent="0.3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5.75" customHeight="1" x14ac:dyDescent="0.3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5.75" customHeight="1" x14ac:dyDescent="0.3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5.75" customHeight="1" x14ac:dyDescent="0.3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5.75" customHeight="1" x14ac:dyDescent="0.3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5.75" customHeight="1" x14ac:dyDescent="0.3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5.75" customHeight="1" x14ac:dyDescent="0.3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5.75" customHeight="1" x14ac:dyDescent="0.3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5.75" customHeight="1" x14ac:dyDescent="0.3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5.75" customHeight="1" x14ac:dyDescent="0.3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5.75" customHeight="1" x14ac:dyDescent="0.3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5.75" customHeight="1" x14ac:dyDescent="0.3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5.75" customHeight="1" x14ac:dyDescent="0.3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5.75" customHeight="1" x14ac:dyDescent="0.3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5.75" customHeight="1" x14ac:dyDescent="0.3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5.75" customHeight="1" x14ac:dyDescent="0.3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5.75" customHeight="1" x14ac:dyDescent="0.3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5.75" customHeight="1" x14ac:dyDescent="0.3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5.75" customHeight="1" x14ac:dyDescent="0.3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5.75" customHeight="1" x14ac:dyDescent="0.3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5.75" customHeight="1" x14ac:dyDescent="0.3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5.75" customHeight="1" x14ac:dyDescent="0.3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5.75" customHeight="1" x14ac:dyDescent="0.3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5.75" customHeight="1" x14ac:dyDescent="0.3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5.75" customHeight="1" x14ac:dyDescent="0.3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5.75" customHeight="1" x14ac:dyDescent="0.3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5.75" customHeight="1" x14ac:dyDescent="0.3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5.75" customHeight="1" x14ac:dyDescent="0.3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5.75" customHeight="1" x14ac:dyDescent="0.3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5.75" customHeight="1" x14ac:dyDescent="0.35">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5.75" customHeight="1" x14ac:dyDescent="0.35">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5.75" customHeight="1" x14ac:dyDescent="0.35">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5.75" customHeight="1" x14ac:dyDescent="0.35">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5.75" customHeight="1" x14ac:dyDescent="0.35">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5.75" customHeight="1" x14ac:dyDescent="0.35">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5.75" customHeight="1" x14ac:dyDescent="0.35">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5.75" customHeight="1" x14ac:dyDescent="0.35">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5.75" customHeight="1" x14ac:dyDescent="0.35">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5.75" customHeight="1" x14ac:dyDescent="0.3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5.75" customHeight="1" x14ac:dyDescent="0.35">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5.75" customHeight="1" x14ac:dyDescent="0.35">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5.75" customHeight="1" x14ac:dyDescent="0.35">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5.75" customHeight="1" x14ac:dyDescent="0.35">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5.75" customHeight="1" x14ac:dyDescent="0.35">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5.75" customHeight="1" x14ac:dyDescent="0.35">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5.75" customHeight="1" x14ac:dyDescent="0.35">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5.75" customHeight="1" x14ac:dyDescent="0.35">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5.75" customHeight="1" x14ac:dyDescent="0.35">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5.75" customHeight="1" x14ac:dyDescent="0.3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5.75" customHeight="1" x14ac:dyDescent="0.35">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5.75" customHeight="1" x14ac:dyDescent="0.35">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5.75" customHeight="1" x14ac:dyDescent="0.35">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5.75" customHeight="1" x14ac:dyDescent="0.35">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5.75" customHeight="1" x14ac:dyDescent="0.35">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5.75" customHeight="1" x14ac:dyDescent="0.35">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5.75" customHeight="1" x14ac:dyDescent="0.35">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5.75" customHeight="1" x14ac:dyDescent="0.35">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5.75" customHeight="1" x14ac:dyDescent="0.35">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5.75" customHeight="1" x14ac:dyDescent="0.3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5.75" customHeight="1" x14ac:dyDescent="0.35">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5.75" customHeight="1" x14ac:dyDescent="0.35">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5.75" customHeight="1" x14ac:dyDescent="0.35">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5.75" customHeight="1" x14ac:dyDescent="0.35">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5.75" customHeight="1" x14ac:dyDescent="0.35">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5.75" customHeight="1" x14ac:dyDescent="0.35">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5.75" customHeight="1" x14ac:dyDescent="0.35">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5.75" customHeight="1" x14ac:dyDescent="0.35">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5.75" customHeight="1" x14ac:dyDescent="0.35">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5.75" customHeight="1" x14ac:dyDescent="0.3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5.75" customHeight="1" x14ac:dyDescent="0.35">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5.75" customHeight="1" x14ac:dyDescent="0.35">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5.75" customHeight="1" x14ac:dyDescent="0.35">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5.75" customHeight="1" x14ac:dyDescent="0.35">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5.75" customHeight="1" x14ac:dyDescent="0.35">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5.75" customHeight="1" x14ac:dyDescent="0.35">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5.75" customHeight="1" x14ac:dyDescent="0.35">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5.75" customHeight="1" x14ac:dyDescent="0.35">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5.75" customHeight="1" x14ac:dyDescent="0.35">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5.75" customHeight="1" x14ac:dyDescent="0.3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5.75" customHeight="1" x14ac:dyDescent="0.35">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5.75" customHeight="1" x14ac:dyDescent="0.35">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5.75" customHeight="1" x14ac:dyDescent="0.35">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5.75" customHeight="1" x14ac:dyDescent="0.35">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5.75" customHeight="1" x14ac:dyDescent="0.35">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5.75" customHeight="1" x14ac:dyDescent="0.35">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5.75" customHeight="1" x14ac:dyDescent="0.35">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5.75" customHeight="1" x14ac:dyDescent="0.35">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5.75" customHeight="1" x14ac:dyDescent="0.35">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5.75" customHeight="1" x14ac:dyDescent="0.3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5.75" customHeight="1" x14ac:dyDescent="0.35">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5.75" customHeight="1" x14ac:dyDescent="0.35">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5.75" customHeight="1" x14ac:dyDescent="0.35">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5.75" customHeight="1" x14ac:dyDescent="0.35">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5.75" customHeight="1" x14ac:dyDescent="0.35">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5.75" customHeight="1" x14ac:dyDescent="0.35">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5.75" customHeight="1" x14ac:dyDescent="0.35">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5.75" customHeight="1" x14ac:dyDescent="0.35">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5.75" customHeight="1" x14ac:dyDescent="0.35">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5.75" customHeight="1" x14ac:dyDescent="0.3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5.75" customHeight="1" x14ac:dyDescent="0.35">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5.75" customHeight="1" x14ac:dyDescent="0.35">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5.75" customHeight="1" x14ac:dyDescent="0.35">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5.75" customHeight="1" x14ac:dyDescent="0.35">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5.75" customHeight="1" x14ac:dyDescent="0.35">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5.75" customHeight="1" x14ac:dyDescent="0.35">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5.75" customHeight="1" x14ac:dyDescent="0.35">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5.75" customHeight="1" x14ac:dyDescent="0.35">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5.75" customHeight="1" x14ac:dyDescent="0.35">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5.75" customHeight="1" x14ac:dyDescent="0.3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5.75" customHeight="1" x14ac:dyDescent="0.35">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5.75" customHeight="1" x14ac:dyDescent="0.35">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5.75" customHeight="1" x14ac:dyDescent="0.35">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5.75" customHeight="1" x14ac:dyDescent="0.35">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5.75" customHeight="1" x14ac:dyDescent="0.35">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5.75" customHeight="1" x14ac:dyDescent="0.35">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5.75" customHeight="1" x14ac:dyDescent="0.35">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5.75" customHeight="1" x14ac:dyDescent="0.35">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5.75" customHeight="1" x14ac:dyDescent="0.35">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5.75" customHeight="1" x14ac:dyDescent="0.3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5.75" customHeight="1" x14ac:dyDescent="0.35">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5.75" customHeight="1" x14ac:dyDescent="0.35">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5.75" customHeight="1" x14ac:dyDescent="0.35">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5.75" customHeight="1" x14ac:dyDescent="0.35">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5.75" customHeight="1" x14ac:dyDescent="0.35">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5.75" customHeight="1" x14ac:dyDescent="0.35">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5.75" customHeight="1" x14ac:dyDescent="0.35">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5.75" customHeight="1" x14ac:dyDescent="0.35">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5.75" customHeight="1" x14ac:dyDescent="0.35">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5.75" customHeight="1" x14ac:dyDescent="0.3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5.75" customHeight="1" x14ac:dyDescent="0.35">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5.75" customHeight="1" x14ac:dyDescent="0.35">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5.75" customHeight="1" x14ac:dyDescent="0.35">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5.75" customHeight="1" x14ac:dyDescent="0.35">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5.75" customHeight="1" x14ac:dyDescent="0.35">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5.75" customHeight="1" x14ac:dyDescent="0.35">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5.75" customHeight="1" x14ac:dyDescent="0.35">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5.75" customHeight="1" x14ac:dyDescent="0.35">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5.75" customHeight="1" x14ac:dyDescent="0.35">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5.75" customHeight="1" x14ac:dyDescent="0.3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5.75" customHeight="1" x14ac:dyDescent="0.35">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5.75" customHeight="1" x14ac:dyDescent="0.35">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5.75" customHeight="1" x14ac:dyDescent="0.35">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5.75" customHeight="1" x14ac:dyDescent="0.35">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5.75" customHeight="1" x14ac:dyDescent="0.35">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5.75" customHeight="1" x14ac:dyDescent="0.35">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5.75" customHeight="1" x14ac:dyDescent="0.35">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5.75" customHeight="1" x14ac:dyDescent="0.35">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5.75" customHeight="1" x14ac:dyDescent="0.35">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5.75" customHeight="1" x14ac:dyDescent="0.3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5.75" customHeight="1" x14ac:dyDescent="0.35">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5.75" customHeight="1" x14ac:dyDescent="0.35">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5.75" customHeight="1" x14ac:dyDescent="0.35">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5.75" customHeight="1" x14ac:dyDescent="0.35">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5.75" customHeight="1" x14ac:dyDescent="0.35">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5.75" customHeight="1" x14ac:dyDescent="0.35">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5.75" customHeight="1" x14ac:dyDescent="0.35">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5.75" customHeight="1" x14ac:dyDescent="0.35">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5.75" customHeight="1" x14ac:dyDescent="0.35">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5.75" customHeight="1" x14ac:dyDescent="0.3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5.75" customHeight="1" x14ac:dyDescent="0.35">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5.75" customHeight="1" x14ac:dyDescent="0.35">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5.75" customHeight="1" x14ac:dyDescent="0.35">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5.75" customHeight="1" x14ac:dyDescent="0.35">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5.75" customHeight="1" x14ac:dyDescent="0.35">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5.75" customHeight="1" x14ac:dyDescent="0.35">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5.75" customHeight="1" x14ac:dyDescent="0.35">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5.75" customHeight="1" x14ac:dyDescent="0.35">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5.75" customHeight="1" x14ac:dyDescent="0.35">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5.75" customHeight="1" x14ac:dyDescent="0.3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5.75" customHeight="1" x14ac:dyDescent="0.35">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5.75" customHeight="1" x14ac:dyDescent="0.35">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5.75" customHeight="1" x14ac:dyDescent="0.35">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5.75" customHeight="1" x14ac:dyDescent="0.35">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5.75" customHeight="1" x14ac:dyDescent="0.35">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5.75" customHeight="1" x14ac:dyDescent="0.35">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5.75" customHeight="1" x14ac:dyDescent="0.35">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5.75" customHeight="1" x14ac:dyDescent="0.35">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5.75" customHeight="1" x14ac:dyDescent="0.35">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5.75" customHeight="1" x14ac:dyDescent="0.3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5.75" customHeight="1" x14ac:dyDescent="0.35">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5.75" customHeight="1" x14ac:dyDescent="0.35">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5.75" customHeight="1" x14ac:dyDescent="0.35">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5.75" customHeight="1" x14ac:dyDescent="0.35">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5.75" customHeight="1" x14ac:dyDescent="0.35">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5.75" customHeight="1" x14ac:dyDescent="0.35">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5.75" customHeight="1" x14ac:dyDescent="0.35">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5.75" customHeight="1" x14ac:dyDescent="0.35">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5.75" customHeight="1" x14ac:dyDescent="0.35">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5.75" customHeight="1" x14ac:dyDescent="0.3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5.75" customHeight="1" x14ac:dyDescent="0.35">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5.75" customHeight="1" x14ac:dyDescent="0.35">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5.75" customHeight="1" x14ac:dyDescent="0.35">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5.75" customHeight="1" x14ac:dyDescent="0.35">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5.75" customHeight="1" x14ac:dyDescent="0.35">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5.75" customHeight="1" x14ac:dyDescent="0.35">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5.75" customHeight="1" x14ac:dyDescent="0.35">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5.75" customHeight="1" x14ac:dyDescent="0.35">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5.75" customHeight="1" x14ac:dyDescent="0.35">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5.75" customHeight="1" x14ac:dyDescent="0.3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5.75" customHeight="1" x14ac:dyDescent="0.35">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5.75" customHeight="1" x14ac:dyDescent="0.35">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5.75" customHeight="1" x14ac:dyDescent="0.35">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5.75" customHeight="1" x14ac:dyDescent="0.35">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5.75" customHeight="1" x14ac:dyDescent="0.35">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5.75" customHeight="1" x14ac:dyDescent="0.35">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5.75" customHeight="1" x14ac:dyDescent="0.35">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5.75" customHeight="1" x14ac:dyDescent="0.35">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5.75" customHeight="1" x14ac:dyDescent="0.35">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5.75" customHeight="1" x14ac:dyDescent="0.3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5.75" customHeight="1" x14ac:dyDescent="0.35">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5.75" customHeight="1" x14ac:dyDescent="0.35">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5.75" customHeight="1" x14ac:dyDescent="0.35">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5.75" customHeight="1" x14ac:dyDescent="0.35">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5.75" customHeight="1" x14ac:dyDescent="0.35">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5.75" customHeight="1" x14ac:dyDescent="0.35">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5.75" customHeight="1" x14ac:dyDescent="0.35">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5.75" customHeight="1" x14ac:dyDescent="0.35">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5.75" customHeight="1" x14ac:dyDescent="0.35">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5.75" customHeight="1" x14ac:dyDescent="0.3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5.75" customHeight="1" x14ac:dyDescent="0.35">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5.75" customHeight="1" x14ac:dyDescent="0.35">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5.75" customHeight="1" x14ac:dyDescent="0.35">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5.75" customHeight="1" x14ac:dyDescent="0.35">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5.75" customHeight="1" x14ac:dyDescent="0.35">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5.75" customHeight="1" x14ac:dyDescent="0.35">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5.75" customHeight="1" x14ac:dyDescent="0.35">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5.75" customHeight="1" x14ac:dyDescent="0.35">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5.75" customHeight="1" x14ac:dyDescent="0.35">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5.75" customHeight="1" x14ac:dyDescent="0.3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5.75" customHeight="1" x14ac:dyDescent="0.35">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5.75" customHeight="1" x14ac:dyDescent="0.35">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5.75" customHeight="1" x14ac:dyDescent="0.35">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5.75" customHeight="1" x14ac:dyDescent="0.35">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5.75" customHeight="1" x14ac:dyDescent="0.35">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5.75" customHeight="1" x14ac:dyDescent="0.35">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5.75" customHeight="1" x14ac:dyDescent="0.35">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5.75" customHeight="1" x14ac:dyDescent="0.35">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5.75" customHeight="1" x14ac:dyDescent="0.35">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5.75" customHeight="1" x14ac:dyDescent="0.3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5.75" customHeight="1" x14ac:dyDescent="0.35">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5.75" customHeight="1" x14ac:dyDescent="0.35">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5.75" customHeight="1" x14ac:dyDescent="0.35">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5.75" customHeight="1" x14ac:dyDescent="0.35">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5.75" customHeight="1" x14ac:dyDescent="0.35">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5.75" customHeight="1" x14ac:dyDescent="0.35">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5.75" customHeight="1" x14ac:dyDescent="0.35">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5.75" customHeight="1" x14ac:dyDescent="0.35">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5.75" customHeight="1" x14ac:dyDescent="0.35">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5.75" customHeight="1" x14ac:dyDescent="0.3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5.75" customHeight="1" x14ac:dyDescent="0.35">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5.75" customHeight="1" x14ac:dyDescent="0.35">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5.75" customHeight="1" x14ac:dyDescent="0.35">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5.75" customHeight="1" x14ac:dyDescent="0.35">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5.75" customHeight="1" x14ac:dyDescent="0.35">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5.75" customHeight="1" x14ac:dyDescent="0.35">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5.75" customHeight="1" x14ac:dyDescent="0.35">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5.75" customHeight="1" x14ac:dyDescent="0.35">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5.75" customHeight="1" x14ac:dyDescent="0.35">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5.75" customHeight="1" x14ac:dyDescent="0.3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5.75" customHeight="1" x14ac:dyDescent="0.35">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5.75" customHeight="1" x14ac:dyDescent="0.35">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5.75" customHeight="1" x14ac:dyDescent="0.35">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5.75" customHeight="1" x14ac:dyDescent="0.35">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5.75" customHeight="1" x14ac:dyDescent="0.35">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5.75" customHeight="1" x14ac:dyDescent="0.35">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5.75" customHeight="1" x14ac:dyDescent="0.35">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5.75" customHeight="1" x14ac:dyDescent="0.35">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5.75" customHeight="1" x14ac:dyDescent="0.35">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5.75" customHeight="1" x14ac:dyDescent="0.3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5.75" customHeight="1" x14ac:dyDescent="0.35">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5.75" customHeight="1" x14ac:dyDescent="0.35">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5.75" customHeight="1" x14ac:dyDescent="0.35">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5.75" customHeight="1" x14ac:dyDescent="0.35">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5.75" customHeight="1" x14ac:dyDescent="0.35">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5.75" customHeight="1" x14ac:dyDescent="0.35">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5.75" customHeight="1" x14ac:dyDescent="0.35">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5.75" customHeight="1" x14ac:dyDescent="0.35">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5.75" customHeight="1" x14ac:dyDescent="0.35">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5.75" customHeight="1" x14ac:dyDescent="0.3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5.75" customHeight="1" x14ac:dyDescent="0.35">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5.75" customHeight="1" x14ac:dyDescent="0.35">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5.75" customHeight="1" x14ac:dyDescent="0.35">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5.75" customHeight="1" x14ac:dyDescent="0.35">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5.75" customHeight="1" x14ac:dyDescent="0.35">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5.75" customHeight="1" x14ac:dyDescent="0.35">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5.75" customHeight="1" x14ac:dyDescent="0.35">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5.75" customHeight="1" x14ac:dyDescent="0.35">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5.75" customHeight="1" x14ac:dyDescent="0.35">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5.75" customHeight="1" x14ac:dyDescent="0.3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5.75" customHeight="1" x14ac:dyDescent="0.35">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5.75" customHeight="1" x14ac:dyDescent="0.35">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5.75" customHeight="1" x14ac:dyDescent="0.35">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5.75" customHeight="1" x14ac:dyDescent="0.35">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5.75" customHeight="1" x14ac:dyDescent="0.35">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5.75" customHeight="1" x14ac:dyDescent="0.35">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5.75" customHeight="1" x14ac:dyDescent="0.35">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5.75" customHeight="1" x14ac:dyDescent="0.35">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5.75" customHeight="1" x14ac:dyDescent="0.35">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5.75" customHeight="1" x14ac:dyDescent="0.3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5.75" customHeight="1" x14ac:dyDescent="0.35">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5.75" customHeight="1" x14ac:dyDescent="0.35">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5.75" customHeight="1" x14ac:dyDescent="0.35">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5.75" customHeight="1" x14ac:dyDescent="0.35">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5.75" customHeight="1" x14ac:dyDescent="0.35">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5.75" customHeight="1" x14ac:dyDescent="0.35">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5.75" customHeight="1" x14ac:dyDescent="0.35">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5.75" customHeight="1" x14ac:dyDescent="0.35">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5.75" customHeight="1" x14ac:dyDescent="0.35">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5.75" customHeight="1" x14ac:dyDescent="0.3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5.75" customHeight="1" x14ac:dyDescent="0.35">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5.75" customHeight="1" x14ac:dyDescent="0.35">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5.75" customHeight="1" x14ac:dyDescent="0.35">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5.75" customHeight="1" x14ac:dyDescent="0.35">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5.75" customHeight="1" x14ac:dyDescent="0.35">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5.75" customHeight="1" x14ac:dyDescent="0.35">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5.75" customHeight="1" x14ac:dyDescent="0.35">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5.75" customHeight="1" x14ac:dyDescent="0.35">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5.75" customHeight="1" x14ac:dyDescent="0.35">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5.75" customHeight="1" x14ac:dyDescent="0.35">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5.75" customHeight="1" x14ac:dyDescent="0.35">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5.75" customHeight="1" x14ac:dyDescent="0.35">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5.75" customHeight="1" x14ac:dyDescent="0.35">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5.75" customHeight="1" x14ac:dyDescent="0.35">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5.75" customHeight="1" x14ac:dyDescent="0.35">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5.75" customHeight="1" x14ac:dyDescent="0.35">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5.75" customHeight="1" x14ac:dyDescent="0.35">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5.75" customHeight="1" x14ac:dyDescent="0.35">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5.75" customHeight="1" x14ac:dyDescent="0.35">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5.75" customHeight="1" x14ac:dyDescent="0.35">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5.75" customHeight="1" x14ac:dyDescent="0.35">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5.75" customHeight="1" x14ac:dyDescent="0.35">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5.75" customHeight="1" x14ac:dyDescent="0.35">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5.75" customHeight="1" x14ac:dyDescent="0.35">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5.75" customHeight="1" x14ac:dyDescent="0.35">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5.75" customHeight="1" x14ac:dyDescent="0.35">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5.75" customHeight="1" x14ac:dyDescent="0.35">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5.75" customHeight="1" x14ac:dyDescent="0.35">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5.75" customHeight="1" x14ac:dyDescent="0.35">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5.75" customHeight="1" x14ac:dyDescent="0.35">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5.75" customHeight="1" x14ac:dyDescent="0.35">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5.75" customHeight="1" x14ac:dyDescent="0.35">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5.75" customHeight="1" x14ac:dyDescent="0.35">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5.75" customHeight="1" x14ac:dyDescent="0.35">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5.75" customHeight="1" x14ac:dyDescent="0.35">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5.75" customHeight="1" x14ac:dyDescent="0.35">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5.75" customHeight="1" x14ac:dyDescent="0.35">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5.75" customHeight="1" x14ac:dyDescent="0.35">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5.75" customHeight="1" x14ac:dyDescent="0.35">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5.75" customHeight="1" x14ac:dyDescent="0.35">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5.75" customHeight="1" x14ac:dyDescent="0.35">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5.75" customHeight="1" x14ac:dyDescent="0.35">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5.75" customHeight="1" x14ac:dyDescent="0.35">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5.75" customHeight="1" x14ac:dyDescent="0.35">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5.75" customHeight="1" x14ac:dyDescent="0.35">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hyperlinks>
    <hyperlink ref="K38" r:id="rId1"/>
  </hyperlinks>
  <pageMargins left="0.7" right="0.7" top="0.75" bottom="0.75" header="0" footer="0"/>
  <pageSetup paperSize="3"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08"/>
  <sheetViews>
    <sheetView tabSelected="1" zoomScale="70" zoomScaleNormal="70" workbookViewId="0">
      <pane ySplit="2" topLeftCell="A340" activePane="bottomLeft" state="frozen"/>
      <selection pane="bottomLeft" activeCell="N349" sqref="N349"/>
    </sheetView>
  </sheetViews>
  <sheetFormatPr defaultColWidth="14.453125" defaultRowHeight="15" customHeight="1" x14ac:dyDescent="0.35"/>
  <cols>
    <col min="1" max="1" width="5.81640625" style="35" customWidth="1"/>
    <col min="2" max="2" width="47.1796875" style="43" customWidth="1"/>
    <col min="3" max="3" width="8.1796875" style="43" customWidth="1"/>
    <col min="4" max="4" width="45.7265625" style="43" customWidth="1"/>
    <col min="5" max="5" width="29" style="43" customWidth="1"/>
    <col min="6" max="6" width="7.7265625" style="43" customWidth="1"/>
    <col min="7" max="8" width="6.453125" style="43" customWidth="1"/>
    <col min="9" max="9" width="4.81640625" style="43" bestFit="1" customWidth="1"/>
    <col min="10" max="10" width="47.1796875" style="44" customWidth="1"/>
    <col min="11" max="11" width="8.453125" style="43" bestFit="1" customWidth="1"/>
    <col min="12" max="12" width="13.54296875" style="43" bestFit="1" customWidth="1"/>
    <col min="13" max="13" width="8.453125" style="43" bestFit="1" customWidth="1"/>
    <col min="14" max="14" width="13.54296875" style="43" bestFit="1" customWidth="1"/>
    <col min="15" max="15" width="8.453125" style="43" bestFit="1" customWidth="1"/>
    <col min="16" max="16" width="19.7265625" style="43" bestFit="1" customWidth="1"/>
    <col min="17" max="17" width="9.54296875" style="43" bestFit="1" customWidth="1"/>
    <col min="18" max="18" width="71.54296875" style="43" customWidth="1"/>
  </cols>
  <sheetData>
    <row r="1" spans="1:22" ht="33.75" customHeight="1" x14ac:dyDescent="0.7">
      <c r="A1" s="137" t="s">
        <v>1211</v>
      </c>
      <c r="B1" s="137"/>
      <c r="C1" s="137"/>
      <c r="D1" s="137"/>
      <c r="E1" s="137"/>
      <c r="F1" s="137"/>
      <c r="G1" s="137"/>
      <c r="H1" s="137"/>
      <c r="I1" s="137"/>
      <c r="J1" s="137"/>
      <c r="K1" s="137"/>
      <c r="L1" s="137"/>
      <c r="M1" s="137"/>
      <c r="N1" s="137"/>
      <c r="O1" s="137"/>
      <c r="P1" s="137"/>
      <c r="Q1" s="137"/>
      <c r="R1" s="137"/>
    </row>
    <row r="2" spans="1:22" s="56" customFormat="1" ht="120" customHeight="1" x14ac:dyDescent="0.5">
      <c r="A2" s="45" t="s">
        <v>95</v>
      </c>
      <c r="B2" s="46" t="s">
        <v>96</v>
      </c>
      <c r="C2" s="47" t="s">
        <v>97</v>
      </c>
      <c r="D2" s="48" t="s">
        <v>98</v>
      </c>
      <c r="E2" s="48" t="s">
        <v>99</v>
      </c>
      <c r="F2" s="49" t="s">
        <v>100</v>
      </c>
      <c r="G2" s="49" t="s">
        <v>101</v>
      </c>
      <c r="H2" s="50" t="s">
        <v>102</v>
      </c>
      <c r="I2" s="51" t="s">
        <v>103</v>
      </c>
      <c r="J2" s="48" t="s">
        <v>104</v>
      </c>
      <c r="K2" s="52" t="s">
        <v>105</v>
      </c>
      <c r="L2" s="52" t="s">
        <v>106</v>
      </c>
      <c r="M2" s="52" t="s">
        <v>107</v>
      </c>
      <c r="N2" s="52" t="s">
        <v>108</v>
      </c>
      <c r="O2" s="53" t="s">
        <v>109</v>
      </c>
      <c r="P2" s="54" t="s">
        <v>1055</v>
      </c>
      <c r="Q2" s="55" t="s">
        <v>110</v>
      </c>
      <c r="R2" s="48" t="s">
        <v>111</v>
      </c>
    </row>
    <row r="3" spans="1:22" s="37" customFormat="1" ht="65.25" customHeight="1" x14ac:dyDescent="0.35">
      <c r="A3" s="57">
        <v>5</v>
      </c>
      <c r="B3" s="62" t="s">
        <v>1086</v>
      </c>
      <c r="C3" s="62"/>
      <c r="D3" s="62" t="s">
        <v>1139</v>
      </c>
      <c r="E3" s="62" t="s">
        <v>1154</v>
      </c>
      <c r="F3" s="62">
        <v>8</v>
      </c>
      <c r="G3" s="62">
        <v>0</v>
      </c>
      <c r="H3" s="62">
        <v>0</v>
      </c>
      <c r="I3" s="63">
        <f t="shared" ref="I3:I26" si="0">(F3*2)+G3+H3</f>
        <v>16</v>
      </c>
      <c r="J3" s="62" t="s">
        <v>1140</v>
      </c>
      <c r="K3" s="64">
        <v>0.15</v>
      </c>
      <c r="L3" s="64">
        <v>0</v>
      </c>
      <c r="M3" s="64">
        <v>0</v>
      </c>
      <c r="N3" s="64">
        <v>1</v>
      </c>
      <c r="O3" s="65">
        <f t="shared" ref="O3:O26" si="1">(((F3*K3*2)+(G3*L3)+(H3*M3))*N3)*100</f>
        <v>240</v>
      </c>
      <c r="P3" s="66">
        <v>2000</v>
      </c>
      <c r="Q3" s="65">
        <f t="shared" ref="Q3:Q26" si="2">(O3/P3)*1000</f>
        <v>120</v>
      </c>
      <c r="R3" s="62" t="s">
        <v>1210</v>
      </c>
    </row>
    <row r="4" spans="1:22" s="37" customFormat="1" ht="30.75" customHeight="1" x14ac:dyDescent="0.35">
      <c r="A4" s="57">
        <v>10</v>
      </c>
      <c r="B4" s="62" t="s">
        <v>1011</v>
      </c>
      <c r="C4" s="62">
        <v>17</v>
      </c>
      <c r="D4" s="62" t="s">
        <v>1012</v>
      </c>
      <c r="E4" s="62" t="s">
        <v>1154</v>
      </c>
      <c r="F4" s="62">
        <v>0</v>
      </c>
      <c r="G4" s="62">
        <v>6</v>
      </c>
      <c r="H4" s="62">
        <v>6</v>
      </c>
      <c r="I4" s="63">
        <f t="shared" si="0"/>
        <v>12</v>
      </c>
      <c r="J4" s="62" t="s">
        <v>1144</v>
      </c>
      <c r="K4" s="64">
        <v>0.47</v>
      </c>
      <c r="L4" s="64">
        <v>0.98</v>
      </c>
      <c r="M4" s="64">
        <v>0.98</v>
      </c>
      <c r="N4" s="64">
        <v>1</v>
      </c>
      <c r="O4" s="65">
        <f t="shared" si="1"/>
        <v>1176</v>
      </c>
      <c r="P4" s="66">
        <v>15000</v>
      </c>
      <c r="Q4" s="65">
        <f t="shared" si="2"/>
        <v>78.399999999999991</v>
      </c>
      <c r="R4" s="62" t="s">
        <v>1142</v>
      </c>
    </row>
    <row r="5" spans="1:22" s="37" customFormat="1" ht="31" x14ac:dyDescent="0.35">
      <c r="A5" s="57">
        <v>11</v>
      </c>
      <c r="B5" s="62" t="s">
        <v>1158</v>
      </c>
      <c r="C5" s="62">
        <v>14</v>
      </c>
      <c r="D5" s="62" t="s">
        <v>1166</v>
      </c>
      <c r="E5" s="62" t="s">
        <v>1154</v>
      </c>
      <c r="F5" s="62">
        <v>4</v>
      </c>
      <c r="G5" s="62">
        <v>1</v>
      </c>
      <c r="H5" s="62">
        <v>1</v>
      </c>
      <c r="I5" s="63">
        <f t="shared" si="0"/>
        <v>10</v>
      </c>
      <c r="J5" s="62" t="s">
        <v>1122</v>
      </c>
      <c r="K5" s="64">
        <v>0.2</v>
      </c>
      <c r="L5" s="64">
        <v>0.1</v>
      </c>
      <c r="M5" s="64">
        <v>0.1</v>
      </c>
      <c r="N5" s="64">
        <v>1</v>
      </c>
      <c r="O5" s="65">
        <f t="shared" si="1"/>
        <v>180.00000000000003</v>
      </c>
      <c r="P5" s="66">
        <v>3000</v>
      </c>
      <c r="Q5" s="65">
        <f t="shared" si="2"/>
        <v>60.000000000000014</v>
      </c>
      <c r="R5" s="62"/>
    </row>
    <row r="6" spans="1:22" s="37" customFormat="1" ht="31" x14ac:dyDescent="0.35">
      <c r="A6" s="57">
        <v>18</v>
      </c>
      <c r="B6" s="62" t="s">
        <v>960</v>
      </c>
      <c r="C6" s="62">
        <v>7</v>
      </c>
      <c r="D6" s="62" t="s">
        <v>961</v>
      </c>
      <c r="E6" s="62" t="s">
        <v>1154</v>
      </c>
      <c r="F6" s="62">
        <v>8</v>
      </c>
      <c r="G6" s="62">
        <v>3</v>
      </c>
      <c r="H6" s="62">
        <v>0</v>
      </c>
      <c r="I6" s="63">
        <f t="shared" si="0"/>
        <v>19</v>
      </c>
      <c r="J6" s="62" t="s">
        <v>1150</v>
      </c>
      <c r="K6" s="64">
        <v>0.56000000000000005</v>
      </c>
      <c r="L6" s="64">
        <v>0.15</v>
      </c>
      <c r="M6" s="64">
        <v>0</v>
      </c>
      <c r="N6" s="64">
        <v>1.1499999999999999</v>
      </c>
      <c r="O6" s="65">
        <f t="shared" si="1"/>
        <v>1082.1499999999999</v>
      </c>
      <c r="P6" s="66">
        <v>20000</v>
      </c>
      <c r="Q6" s="65">
        <f t="shared" si="2"/>
        <v>54.107499999999995</v>
      </c>
      <c r="R6" s="62"/>
    </row>
    <row r="7" spans="1:22" s="37" customFormat="1" ht="62" x14ac:dyDescent="0.35">
      <c r="A7" s="57">
        <v>7</v>
      </c>
      <c r="B7" s="38" t="s">
        <v>945</v>
      </c>
      <c r="C7" s="67" t="s">
        <v>946</v>
      </c>
      <c r="D7" s="36" t="s">
        <v>1167</v>
      </c>
      <c r="E7" s="62" t="s">
        <v>1154</v>
      </c>
      <c r="F7" s="38">
        <v>10</v>
      </c>
      <c r="G7" s="38">
        <v>0</v>
      </c>
      <c r="H7" s="38">
        <v>0</v>
      </c>
      <c r="I7" s="39">
        <f t="shared" si="0"/>
        <v>20</v>
      </c>
      <c r="J7" s="36" t="s">
        <v>1159</v>
      </c>
      <c r="K7" s="42">
        <v>0.8</v>
      </c>
      <c r="L7" s="42">
        <v>0</v>
      </c>
      <c r="M7" s="42">
        <v>0</v>
      </c>
      <c r="N7" s="42">
        <v>1</v>
      </c>
      <c r="O7" s="41">
        <f t="shared" si="1"/>
        <v>1600</v>
      </c>
      <c r="P7" s="40">
        <v>40000</v>
      </c>
      <c r="Q7" s="39">
        <f t="shared" si="2"/>
        <v>40</v>
      </c>
      <c r="R7" s="38"/>
      <c r="S7" s="35"/>
      <c r="T7" s="35"/>
      <c r="U7" s="35"/>
      <c r="V7" s="35"/>
    </row>
    <row r="8" spans="1:22" s="37" customFormat="1" ht="31" x14ac:dyDescent="0.35">
      <c r="A8" s="57">
        <v>20</v>
      </c>
      <c r="B8" s="62" t="s">
        <v>233</v>
      </c>
      <c r="C8" s="62">
        <v>10</v>
      </c>
      <c r="D8" s="62" t="s">
        <v>234</v>
      </c>
      <c r="E8" s="62" t="s">
        <v>1154</v>
      </c>
      <c r="F8" s="62">
        <v>8</v>
      </c>
      <c r="G8" s="62">
        <v>6</v>
      </c>
      <c r="H8" s="62">
        <v>3</v>
      </c>
      <c r="I8" s="63">
        <f t="shared" si="0"/>
        <v>25</v>
      </c>
      <c r="J8" s="62" t="s">
        <v>235</v>
      </c>
      <c r="K8" s="64">
        <v>0.4</v>
      </c>
      <c r="L8" s="64">
        <v>0</v>
      </c>
      <c r="M8" s="64">
        <v>0</v>
      </c>
      <c r="N8" s="64">
        <v>1.1499999999999999</v>
      </c>
      <c r="O8" s="65">
        <f t="shared" si="1"/>
        <v>736</v>
      </c>
      <c r="P8" s="66">
        <v>20000</v>
      </c>
      <c r="Q8" s="65">
        <f t="shared" si="2"/>
        <v>36.799999999999997</v>
      </c>
      <c r="R8" s="62" t="s">
        <v>690</v>
      </c>
    </row>
    <row r="9" spans="1:22" s="37" customFormat="1" ht="15.5" x14ac:dyDescent="0.35">
      <c r="A9" s="57">
        <v>16</v>
      </c>
      <c r="B9" s="62" t="s">
        <v>1119</v>
      </c>
      <c r="C9" s="62">
        <v>9</v>
      </c>
      <c r="D9" s="62" t="s">
        <v>1128</v>
      </c>
      <c r="E9" s="62" t="s">
        <v>1154</v>
      </c>
      <c r="F9" s="62">
        <v>0</v>
      </c>
      <c r="G9" s="62">
        <v>1</v>
      </c>
      <c r="H9" s="62">
        <v>1</v>
      </c>
      <c r="I9" s="63">
        <f t="shared" si="0"/>
        <v>2</v>
      </c>
      <c r="J9" s="62" t="s">
        <v>1148</v>
      </c>
      <c r="K9" s="64">
        <v>0.05</v>
      </c>
      <c r="L9" s="64">
        <v>0.05</v>
      </c>
      <c r="M9" s="64">
        <v>0.05</v>
      </c>
      <c r="N9" s="64">
        <v>1</v>
      </c>
      <c r="O9" s="65">
        <f t="shared" si="1"/>
        <v>10</v>
      </c>
      <c r="P9" s="66">
        <v>300</v>
      </c>
      <c r="Q9" s="65">
        <f t="shared" si="2"/>
        <v>33.333333333333336</v>
      </c>
      <c r="R9" s="62"/>
    </row>
    <row r="10" spans="1:22" s="37" customFormat="1" ht="31" x14ac:dyDescent="0.35">
      <c r="A10" s="57">
        <v>19</v>
      </c>
      <c r="B10" s="62" t="s">
        <v>976</v>
      </c>
      <c r="C10" s="62" t="s">
        <v>715</v>
      </c>
      <c r="D10" s="62" t="s">
        <v>1124</v>
      </c>
      <c r="E10" s="62" t="s">
        <v>1154</v>
      </c>
      <c r="F10" s="62">
        <v>8</v>
      </c>
      <c r="G10" s="62">
        <v>6</v>
      </c>
      <c r="H10" s="62">
        <v>6</v>
      </c>
      <c r="I10" s="63">
        <f t="shared" si="0"/>
        <v>28</v>
      </c>
      <c r="J10" s="62" t="s">
        <v>1149</v>
      </c>
      <c r="K10" s="64">
        <v>0.4</v>
      </c>
      <c r="L10" s="64">
        <v>0.1</v>
      </c>
      <c r="M10" s="64">
        <v>0</v>
      </c>
      <c r="N10" s="64">
        <v>1.3</v>
      </c>
      <c r="O10" s="65">
        <f t="shared" si="1"/>
        <v>910</v>
      </c>
      <c r="P10" s="66">
        <v>30000</v>
      </c>
      <c r="Q10" s="65">
        <f t="shared" si="2"/>
        <v>30.333333333333332</v>
      </c>
      <c r="R10" s="62"/>
    </row>
    <row r="11" spans="1:22" s="37" customFormat="1" ht="31" x14ac:dyDescent="0.35">
      <c r="A11" s="57">
        <v>15</v>
      </c>
      <c r="B11" s="62" t="s">
        <v>1083</v>
      </c>
      <c r="C11" s="62">
        <v>3</v>
      </c>
      <c r="D11" s="62" t="s">
        <v>1129</v>
      </c>
      <c r="E11" s="62" t="s">
        <v>1154</v>
      </c>
      <c r="F11" s="62">
        <v>0</v>
      </c>
      <c r="G11" s="62">
        <v>9</v>
      </c>
      <c r="H11" s="62">
        <v>6</v>
      </c>
      <c r="I11" s="63">
        <f t="shared" si="0"/>
        <v>15</v>
      </c>
      <c r="J11" s="62" t="s">
        <v>1147</v>
      </c>
      <c r="K11" s="64">
        <v>0.3</v>
      </c>
      <c r="L11" s="64">
        <v>0.6</v>
      </c>
      <c r="M11" s="64">
        <v>0</v>
      </c>
      <c r="N11" s="64">
        <v>1.3</v>
      </c>
      <c r="O11" s="65">
        <f t="shared" si="1"/>
        <v>702</v>
      </c>
      <c r="P11" s="66">
        <v>25000</v>
      </c>
      <c r="Q11" s="65">
        <f t="shared" si="2"/>
        <v>28.080000000000002</v>
      </c>
      <c r="R11" s="62"/>
    </row>
    <row r="12" spans="1:22" s="35" customFormat="1" ht="28.5" customHeight="1" x14ac:dyDescent="0.35">
      <c r="A12" s="57">
        <v>24</v>
      </c>
      <c r="B12" s="62" t="s">
        <v>825</v>
      </c>
      <c r="C12" s="62">
        <v>6</v>
      </c>
      <c r="D12" s="62" t="s">
        <v>1125</v>
      </c>
      <c r="E12" s="62" t="s">
        <v>1154</v>
      </c>
      <c r="F12" s="62">
        <v>8</v>
      </c>
      <c r="G12" s="62">
        <v>6</v>
      </c>
      <c r="H12" s="62">
        <v>9</v>
      </c>
      <c r="I12" s="63">
        <f t="shared" si="0"/>
        <v>31</v>
      </c>
      <c r="J12" s="62" t="s">
        <v>1151</v>
      </c>
      <c r="K12" s="64">
        <v>0.4</v>
      </c>
      <c r="L12" s="64">
        <v>0.1</v>
      </c>
      <c r="M12" s="64">
        <v>0</v>
      </c>
      <c r="N12" s="64">
        <v>1.1499999999999999</v>
      </c>
      <c r="O12" s="65">
        <f t="shared" si="1"/>
        <v>804.99999999999989</v>
      </c>
      <c r="P12" s="66">
        <v>45000</v>
      </c>
      <c r="Q12" s="65">
        <f t="shared" si="2"/>
        <v>17.888888888888886</v>
      </c>
      <c r="R12" s="57"/>
      <c r="S12" s="37"/>
      <c r="T12" s="37"/>
      <c r="U12" s="37"/>
      <c r="V12" s="37"/>
    </row>
    <row r="13" spans="1:22" s="37" customFormat="1" ht="31" x14ac:dyDescent="0.35">
      <c r="A13" s="57">
        <v>17</v>
      </c>
      <c r="B13" s="62" t="s">
        <v>281</v>
      </c>
      <c r="C13" s="62">
        <v>14</v>
      </c>
      <c r="D13" s="62" t="s">
        <v>1085</v>
      </c>
      <c r="E13" s="62" t="s">
        <v>1154</v>
      </c>
      <c r="F13" s="62">
        <v>4</v>
      </c>
      <c r="G13" s="62">
        <v>6</v>
      </c>
      <c r="H13" s="62">
        <v>6</v>
      </c>
      <c r="I13" s="63">
        <f>(F13*2)+G13+H13</f>
        <v>20</v>
      </c>
      <c r="J13" s="62" t="s">
        <v>1149</v>
      </c>
      <c r="K13" s="64">
        <v>0.4</v>
      </c>
      <c r="L13" s="64">
        <v>0.1</v>
      </c>
      <c r="M13" s="64">
        <v>0</v>
      </c>
      <c r="N13" s="64">
        <v>1.3</v>
      </c>
      <c r="O13" s="65">
        <f>(((F13*K13*2)+(G13*L13)+(H13*M13))*N13)*100</f>
        <v>494.00000000000006</v>
      </c>
      <c r="P13" s="66">
        <v>30000</v>
      </c>
      <c r="Q13" s="65">
        <f>(O13/P13)*1000</f>
        <v>16.466666666666669</v>
      </c>
      <c r="R13" s="62"/>
    </row>
    <row r="14" spans="1:22" s="37" customFormat="1" ht="31" x14ac:dyDescent="0.35">
      <c r="A14" s="57">
        <v>23</v>
      </c>
      <c r="B14" s="62" t="s">
        <v>1102</v>
      </c>
      <c r="C14" s="62">
        <v>8</v>
      </c>
      <c r="D14" s="62" t="s">
        <v>1124</v>
      </c>
      <c r="E14" s="62" t="s">
        <v>1154</v>
      </c>
      <c r="F14" s="62">
        <v>6</v>
      </c>
      <c r="G14" s="62">
        <v>6</v>
      </c>
      <c r="H14" s="62">
        <v>0</v>
      </c>
      <c r="I14" s="63">
        <f t="shared" si="0"/>
        <v>18</v>
      </c>
      <c r="J14" s="62" t="s">
        <v>1149</v>
      </c>
      <c r="K14" s="64">
        <v>0.4</v>
      </c>
      <c r="L14" s="64">
        <v>0.1</v>
      </c>
      <c r="M14" s="64">
        <v>0</v>
      </c>
      <c r="N14" s="64">
        <v>1.3</v>
      </c>
      <c r="O14" s="65">
        <f t="shared" si="1"/>
        <v>702</v>
      </c>
      <c r="P14" s="66">
        <v>55000</v>
      </c>
      <c r="Q14" s="65">
        <f t="shared" si="2"/>
        <v>12.763636363636364</v>
      </c>
      <c r="R14" s="62"/>
    </row>
    <row r="15" spans="1:22" s="37" customFormat="1" ht="15.5" x14ac:dyDescent="0.35">
      <c r="A15" s="57">
        <v>1</v>
      </c>
      <c r="B15" s="62" t="s">
        <v>1105</v>
      </c>
      <c r="C15" s="62">
        <v>12</v>
      </c>
      <c r="D15" s="62" t="s">
        <v>1206</v>
      </c>
      <c r="E15" s="62" t="s">
        <v>1154</v>
      </c>
      <c r="F15" s="62">
        <v>2</v>
      </c>
      <c r="G15" s="62">
        <v>3</v>
      </c>
      <c r="H15" s="62">
        <v>0</v>
      </c>
      <c r="I15" s="63">
        <f t="shared" si="0"/>
        <v>7</v>
      </c>
      <c r="J15" s="62" t="s">
        <v>51</v>
      </c>
      <c r="K15" s="64">
        <v>0.2</v>
      </c>
      <c r="L15" s="64">
        <v>0.1</v>
      </c>
      <c r="M15" s="64">
        <v>0</v>
      </c>
      <c r="N15" s="64">
        <v>1</v>
      </c>
      <c r="O15" s="65">
        <f t="shared" si="1"/>
        <v>110.00000000000001</v>
      </c>
      <c r="P15" s="66">
        <v>10000</v>
      </c>
      <c r="Q15" s="65">
        <f t="shared" si="2"/>
        <v>11.000000000000002</v>
      </c>
      <c r="R15" s="63"/>
    </row>
    <row r="16" spans="1:22" s="37" customFormat="1" ht="46.5" x14ac:dyDescent="0.35">
      <c r="A16" s="57">
        <v>2</v>
      </c>
      <c r="B16" s="62" t="s">
        <v>1104</v>
      </c>
      <c r="C16" s="62">
        <v>14</v>
      </c>
      <c r="D16" s="62" t="s">
        <v>1112</v>
      </c>
      <c r="E16" s="62" t="s">
        <v>1154</v>
      </c>
      <c r="F16" s="62">
        <v>2</v>
      </c>
      <c r="G16" s="62">
        <v>6</v>
      </c>
      <c r="H16" s="62">
        <v>3</v>
      </c>
      <c r="I16" s="63">
        <f t="shared" si="0"/>
        <v>13</v>
      </c>
      <c r="J16" s="62" t="s">
        <v>1136</v>
      </c>
      <c r="K16" s="64">
        <v>0.65</v>
      </c>
      <c r="L16" s="64">
        <v>1</v>
      </c>
      <c r="M16" s="64">
        <v>0</v>
      </c>
      <c r="N16" s="64">
        <v>1.3</v>
      </c>
      <c r="O16" s="65">
        <f t="shared" si="1"/>
        <v>1118</v>
      </c>
      <c r="P16" s="66">
        <v>120000</v>
      </c>
      <c r="Q16" s="65">
        <f t="shared" si="2"/>
        <v>9.3166666666666664</v>
      </c>
      <c r="R16" s="62" t="s">
        <v>1101</v>
      </c>
    </row>
    <row r="17" spans="1:22" s="37" customFormat="1" ht="29.25" customHeight="1" x14ac:dyDescent="0.35">
      <c r="A17" s="57">
        <v>12</v>
      </c>
      <c r="B17" s="62" t="s">
        <v>1116</v>
      </c>
      <c r="C17" s="62">
        <v>2</v>
      </c>
      <c r="D17" s="62" t="s">
        <v>1130</v>
      </c>
      <c r="E17" s="62" t="s">
        <v>1154</v>
      </c>
      <c r="F17" s="62">
        <v>2</v>
      </c>
      <c r="G17" s="62">
        <v>3</v>
      </c>
      <c r="H17" s="62">
        <v>6</v>
      </c>
      <c r="I17" s="63">
        <f t="shared" si="0"/>
        <v>13</v>
      </c>
      <c r="J17" s="62" t="s">
        <v>1145</v>
      </c>
      <c r="K17" s="64">
        <v>0.5</v>
      </c>
      <c r="L17" s="64">
        <v>0.1</v>
      </c>
      <c r="M17" s="64">
        <v>0</v>
      </c>
      <c r="N17" s="64">
        <v>1.1499999999999999</v>
      </c>
      <c r="O17" s="65">
        <f t="shared" si="1"/>
        <v>264.49999999999994</v>
      </c>
      <c r="P17" s="66">
        <v>30000</v>
      </c>
      <c r="Q17" s="65">
        <f t="shared" si="2"/>
        <v>8.8166666666666647</v>
      </c>
      <c r="R17" s="62"/>
    </row>
    <row r="18" spans="1:22" s="37" customFormat="1" ht="31" x14ac:dyDescent="0.35">
      <c r="A18" s="57">
        <v>9</v>
      </c>
      <c r="B18" s="36" t="s">
        <v>1106</v>
      </c>
      <c r="C18" s="36">
        <v>17</v>
      </c>
      <c r="D18" s="36" t="s">
        <v>1205</v>
      </c>
      <c r="E18" s="38" t="s">
        <v>1154</v>
      </c>
      <c r="F18" s="38">
        <v>0</v>
      </c>
      <c r="G18" s="38">
        <v>3</v>
      </c>
      <c r="H18" s="38">
        <v>0</v>
      </c>
      <c r="I18" s="39">
        <f t="shared" si="0"/>
        <v>3</v>
      </c>
      <c r="J18" s="36" t="s">
        <v>1107</v>
      </c>
      <c r="K18" s="42">
        <v>0.4</v>
      </c>
      <c r="L18" s="42">
        <v>0.1</v>
      </c>
      <c r="M18" s="42">
        <v>0</v>
      </c>
      <c r="N18" s="42">
        <v>1</v>
      </c>
      <c r="O18" s="65">
        <f t="shared" si="1"/>
        <v>30.000000000000004</v>
      </c>
      <c r="P18" s="40">
        <v>4000</v>
      </c>
      <c r="Q18" s="41">
        <f t="shared" si="2"/>
        <v>7.5000000000000009</v>
      </c>
      <c r="R18" s="36"/>
      <c r="S18" s="35"/>
      <c r="T18" s="35"/>
      <c r="U18" s="35"/>
      <c r="V18" s="35"/>
    </row>
    <row r="19" spans="1:22" s="37" customFormat="1" ht="29.25" customHeight="1" x14ac:dyDescent="0.35">
      <c r="A19" s="57">
        <v>21</v>
      </c>
      <c r="B19" s="62" t="s">
        <v>1120</v>
      </c>
      <c r="C19" s="62">
        <v>18</v>
      </c>
      <c r="D19" s="62" t="s">
        <v>1160</v>
      </c>
      <c r="E19" s="62" t="s">
        <v>1154</v>
      </c>
      <c r="F19" s="62">
        <v>0</v>
      </c>
      <c r="G19" s="62">
        <v>3</v>
      </c>
      <c r="H19" s="62">
        <v>3</v>
      </c>
      <c r="I19" s="63">
        <f t="shared" si="0"/>
        <v>6</v>
      </c>
      <c r="J19" s="62" t="s">
        <v>1127</v>
      </c>
      <c r="K19" s="64">
        <v>0.4</v>
      </c>
      <c r="L19" s="64">
        <v>0.1</v>
      </c>
      <c r="M19" s="64">
        <v>0</v>
      </c>
      <c r="N19" s="64">
        <v>1.3</v>
      </c>
      <c r="O19" s="65">
        <f t="shared" si="1"/>
        <v>39.000000000000007</v>
      </c>
      <c r="P19" s="66">
        <v>6000</v>
      </c>
      <c r="Q19" s="65">
        <f t="shared" si="2"/>
        <v>6.5000000000000018</v>
      </c>
      <c r="R19" s="62"/>
    </row>
    <row r="20" spans="1:22" s="37" customFormat="1" ht="71.25" customHeight="1" x14ac:dyDescent="0.35">
      <c r="A20" s="57">
        <v>3</v>
      </c>
      <c r="B20" s="62" t="s">
        <v>1172</v>
      </c>
      <c r="C20" s="62" t="s">
        <v>1175</v>
      </c>
      <c r="D20" s="62" t="s">
        <v>1176</v>
      </c>
      <c r="E20" s="62" t="s">
        <v>1154</v>
      </c>
      <c r="F20" s="62">
        <v>1</v>
      </c>
      <c r="G20" s="62">
        <v>0</v>
      </c>
      <c r="H20" s="62">
        <v>0</v>
      </c>
      <c r="I20" s="63">
        <f t="shared" si="0"/>
        <v>2</v>
      </c>
      <c r="J20" s="62" t="s">
        <v>1177</v>
      </c>
      <c r="K20" s="64">
        <v>0.1</v>
      </c>
      <c r="L20" s="64">
        <v>0</v>
      </c>
      <c r="M20" s="64">
        <v>0</v>
      </c>
      <c r="N20" s="64">
        <v>1.1499999999999999</v>
      </c>
      <c r="O20" s="65">
        <f t="shared" si="1"/>
        <v>23</v>
      </c>
      <c r="P20" s="66">
        <v>5000</v>
      </c>
      <c r="Q20" s="65">
        <f t="shared" si="2"/>
        <v>4.5999999999999996</v>
      </c>
      <c r="R20" s="62" t="s">
        <v>1174</v>
      </c>
    </row>
    <row r="21" spans="1:22" s="37" customFormat="1" ht="31" x14ac:dyDescent="0.35">
      <c r="A21" s="57">
        <v>22</v>
      </c>
      <c r="B21" s="62" t="s">
        <v>1118</v>
      </c>
      <c r="C21" s="62">
        <v>10</v>
      </c>
      <c r="D21" s="62" t="s">
        <v>1137</v>
      </c>
      <c r="E21" s="62" t="s">
        <v>1154</v>
      </c>
      <c r="F21" s="62">
        <v>0</v>
      </c>
      <c r="G21" s="62">
        <v>3</v>
      </c>
      <c r="H21" s="62">
        <v>3</v>
      </c>
      <c r="I21" s="63">
        <f t="shared" si="0"/>
        <v>6</v>
      </c>
      <c r="J21" s="62" t="s">
        <v>1149</v>
      </c>
      <c r="K21" s="64">
        <v>0.4</v>
      </c>
      <c r="L21" s="64">
        <v>0.1</v>
      </c>
      <c r="M21" s="64">
        <v>0</v>
      </c>
      <c r="N21" s="64">
        <v>1.3</v>
      </c>
      <c r="O21" s="65">
        <f t="shared" si="1"/>
        <v>39.000000000000007</v>
      </c>
      <c r="P21" s="66">
        <v>10000</v>
      </c>
      <c r="Q21" s="65">
        <f t="shared" si="2"/>
        <v>3.9000000000000008</v>
      </c>
      <c r="R21" s="62"/>
    </row>
    <row r="22" spans="1:22" s="37" customFormat="1" ht="15.5" x14ac:dyDescent="0.35">
      <c r="A22" s="57">
        <v>8</v>
      </c>
      <c r="B22" s="62" t="s">
        <v>1117</v>
      </c>
      <c r="C22" s="62">
        <v>17</v>
      </c>
      <c r="D22" s="62" t="s">
        <v>1141</v>
      </c>
      <c r="E22" s="62" t="s">
        <v>1154</v>
      </c>
      <c r="F22" s="62">
        <v>1</v>
      </c>
      <c r="G22" s="62">
        <v>6</v>
      </c>
      <c r="H22" s="62">
        <v>0</v>
      </c>
      <c r="I22" s="63">
        <f t="shared" si="0"/>
        <v>8</v>
      </c>
      <c r="J22" s="62" t="s">
        <v>51</v>
      </c>
      <c r="K22" s="64">
        <v>0.4</v>
      </c>
      <c r="L22" s="64">
        <v>0.1</v>
      </c>
      <c r="M22" s="64">
        <v>0</v>
      </c>
      <c r="N22" s="64">
        <v>1</v>
      </c>
      <c r="O22" s="65">
        <f t="shared" si="1"/>
        <v>140</v>
      </c>
      <c r="P22" s="66">
        <v>41000</v>
      </c>
      <c r="Q22" s="65">
        <f t="shared" si="2"/>
        <v>3.4146341463414633</v>
      </c>
      <c r="R22" s="62"/>
    </row>
    <row r="23" spans="1:22" s="37" customFormat="1" ht="89.25" customHeight="1" x14ac:dyDescent="0.35">
      <c r="A23" s="57">
        <v>4</v>
      </c>
      <c r="B23" s="62" t="s">
        <v>1169</v>
      </c>
      <c r="C23" s="62"/>
      <c r="D23" s="62" t="s">
        <v>1170</v>
      </c>
      <c r="E23" s="62" t="s">
        <v>1154</v>
      </c>
      <c r="F23" s="62">
        <v>2</v>
      </c>
      <c r="G23" s="62">
        <v>0</v>
      </c>
      <c r="H23" s="62">
        <v>0</v>
      </c>
      <c r="I23" s="63">
        <f t="shared" si="0"/>
        <v>4</v>
      </c>
      <c r="J23" s="62" t="s">
        <v>1171</v>
      </c>
      <c r="K23" s="64">
        <v>0.1</v>
      </c>
      <c r="L23" s="64">
        <v>0</v>
      </c>
      <c r="M23" s="64">
        <v>0</v>
      </c>
      <c r="N23" s="64">
        <v>1</v>
      </c>
      <c r="O23" s="65">
        <f t="shared" si="1"/>
        <v>40</v>
      </c>
      <c r="P23" s="66">
        <v>20000</v>
      </c>
      <c r="Q23" s="65">
        <f t="shared" si="2"/>
        <v>2</v>
      </c>
      <c r="R23" s="62" t="s">
        <v>1178</v>
      </c>
    </row>
    <row r="24" spans="1:22" s="37" customFormat="1" ht="15.5" x14ac:dyDescent="0.35">
      <c r="A24" s="57">
        <v>6</v>
      </c>
      <c r="B24" s="62" t="s">
        <v>1161</v>
      </c>
      <c r="C24" s="62" t="s">
        <v>709</v>
      </c>
      <c r="D24" s="62" t="s">
        <v>1141</v>
      </c>
      <c r="E24" s="62" t="s">
        <v>1154</v>
      </c>
      <c r="F24" s="62">
        <v>0</v>
      </c>
      <c r="G24" s="62">
        <v>6</v>
      </c>
      <c r="H24" s="62">
        <v>0</v>
      </c>
      <c r="I24" s="63">
        <f t="shared" si="0"/>
        <v>6</v>
      </c>
      <c r="J24" s="62" t="s">
        <v>1143</v>
      </c>
      <c r="K24" s="64">
        <v>0.4</v>
      </c>
      <c r="L24" s="64">
        <v>0.1</v>
      </c>
      <c r="M24" s="64">
        <v>0</v>
      </c>
      <c r="N24" s="64">
        <v>1</v>
      </c>
      <c r="O24" s="65">
        <f t="shared" si="1"/>
        <v>60.000000000000007</v>
      </c>
      <c r="P24" s="66">
        <v>25000</v>
      </c>
      <c r="Q24" s="65">
        <f t="shared" si="2"/>
        <v>2.4000000000000004</v>
      </c>
      <c r="R24" s="62"/>
    </row>
    <row r="25" spans="1:22" s="37" customFormat="1" ht="69" customHeight="1" x14ac:dyDescent="0.35">
      <c r="A25" s="57">
        <v>13</v>
      </c>
      <c r="B25" s="62" t="s">
        <v>1165</v>
      </c>
      <c r="C25" s="62">
        <v>3</v>
      </c>
      <c r="D25" s="62" t="s">
        <v>1164</v>
      </c>
      <c r="E25" s="62" t="s">
        <v>1154</v>
      </c>
      <c r="F25" s="62">
        <v>0</v>
      </c>
      <c r="G25" s="62">
        <v>6</v>
      </c>
      <c r="H25" s="62">
        <v>0</v>
      </c>
      <c r="I25" s="63">
        <f t="shared" si="0"/>
        <v>6</v>
      </c>
      <c r="J25" s="62" t="s">
        <v>1163</v>
      </c>
      <c r="K25" s="64">
        <v>0.9</v>
      </c>
      <c r="L25" s="64">
        <v>0.1</v>
      </c>
      <c r="M25" s="64">
        <v>0.1</v>
      </c>
      <c r="N25" s="64">
        <v>1</v>
      </c>
      <c r="O25" s="65">
        <f t="shared" si="1"/>
        <v>60.000000000000007</v>
      </c>
      <c r="P25" s="66">
        <v>50000</v>
      </c>
      <c r="Q25" s="65">
        <f t="shared" si="2"/>
        <v>1.2000000000000002</v>
      </c>
      <c r="R25" s="62" t="s">
        <v>1123</v>
      </c>
    </row>
    <row r="26" spans="1:22" s="37" customFormat="1" ht="31" x14ac:dyDescent="0.35">
      <c r="A26" s="57">
        <v>14</v>
      </c>
      <c r="B26" s="62" t="s">
        <v>621</v>
      </c>
      <c r="C26" s="62">
        <v>3</v>
      </c>
      <c r="D26" s="62" t="s">
        <v>1138</v>
      </c>
      <c r="E26" s="62" t="s">
        <v>1173</v>
      </c>
      <c r="F26" s="62">
        <v>0</v>
      </c>
      <c r="G26" s="62">
        <v>1</v>
      </c>
      <c r="H26" s="62">
        <v>1</v>
      </c>
      <c r="I26" s="63">
        <f t="shared" si="0"/>
        <v>2</v>
      </c>
      <c r="J26" s="62" t="s">
        <v>1146</v>
      </c>
      <c r="K26" s="64">
        <v>0.9</v>
      </c>
      <c r="L26" s="64">
        <v>0.1</v>
      </c>
      <c r="M26" s="64">
        <v>0.1</v>
      </c>
      <c r="N26" s="64">
        <v>1</v>
      </c>
      <c r="O26" s="65">
        <f t="shared" si="1"/>
        <v>20</v>
      </c>
      <c r="P26" s="66">
        <v>30000</v>
      </c>
      <c r="Q26" s="65">
        <f t="shared" si="2"/>
        <v>0.66666666666666663</v>
      </c>
      <c r="R26" s="62" t="s">
        <v>1179</v>
      </c>
    </row>
    <row r="27" spans="1:22" s="37" customFormat="1" ht="73.5" customHeight="1" x14ac:dyDescent="0.35">
      <c r="A27" s="57"/>
      <c r="B27" s="62"/>
      <c r="C27" s="62"/>
      <c r="D27" s="62"/>
      <c r="E27" s="62"/>
      <c r="F27" s="62"/>
      <c r="G27" s="62"/>
      <c r="H27" s="62"/>
      <c r="I27" s="63"/>
      <c r="J27" s="62"/>
      <c r="K27" s="64"/>
      <c r="L27" s="64"/>
      <c r="M27" s="64"/>
      <c r="N27" s="64"/>
      <c r="O27" s="65"/>
      <c r="P27" s="68">
        <f>SUM(P3:P26)</f>
        <v>636300</v>
      </c>
      <c r="Q27" s="65"/>
      <c r="R27" s="62"/>
    </row>
    <row r="28" spans="1:22" s="37" customFormat="1" ht="15.5" x14ac:dyDescent="0.35">
      <c r="A28" s="101">
        <v>26</v>
      </c>
      <c r="B28" s="102" t="s">
        <v>327</v>
      </c>
      <c r="C28" s="102">
        <v>18</v>
      </c>
      <c r="D28" s="102" t="s">
        <v>979</v>
      </c>
      <c r="E28" s="102" t="s">
        <v>1168</v>
      </c>
      <c r="F28" s="101">
        <v>6</v>
      </c>
      <c r="G28" s="101">
        <v>6</v>
      </c>
      <c r="H28" s="101">
        <v>3</v>
      </c>
      <c r="I28" s="103">
        <f t="shared" ref="I28:I37" si="3">(F28*2)+G28+H28</f>
        <v>21</v>
      </c>
      <c r="J28" s="102" t="s">
        <v>978</v>
      </c>
      <c r="K28" s="104">
        <v>0.9</v>
      </c>
      <c r="L28" s="104">
        <v>0.1</v>
      </c>
      <c r="M28" s="104">
        <v>0.1</v>
      </c>
      <c r="N28" s="104">
        <v>1</v>
      </c>
      <c r="O28" s="105">
        <f t="shared" ref="O28:O42" si="4">(((F28*K28*2)+(G28*L28)+(H28*M28))*N28)*100</f>
        <v>1170</v>
      </c>
      <c r="P28" s="106">
        <v>40000</v>
      </c>
      <c r="Q28" s="105">
        <f t="shared" ref="Q28:Q42" si="5">(O28/P28)*1000</f>
        <v>29.25</v>
      </c>
      <c r="R28" s="102" t="s">
        <v>980</v>
      </c>
    </row>
    <row r="29" spans="1:22" s="37" customFormat="1" ht="15.5" x14ac:dyDescent="0.35">
      <c r="A29" s="101">
        <v>27</v>
      </c>
      <c r="B29" s="101" t="s">
        <v>1131</v>
      </c>
      <c r="C29" s="101">
        <v>10</v>
      </c>
      <c r="D29" s="102" t="s">
        <v>1132</v>
      </c>
      <c r="E29" s="102" t="s">
        <v>1168</v>
      </c>
      <c r="F29" s="101">
        <v>2</v>
      </c>
      <c r="G29" s="101">
        <v>6</v>
      </c>
      <c r="H29" s="101">
        <v>6</v>
      </c>
      <c r="I29" s="103">
        <f t="shared" si="3"/>
        <v>16</v>
      </c>
      <c r="J29" s="102" t="s">
        <v>215</v>
      </c>
      <c r="K29" s="104">
        <v>0.4</v>
      </c>
      <c r="L29" s="104">
        <v>0.1</v>
      </c>
      <c r="M29" s="104">
        <v>0</v>
      </c>
      <c r="N29" s="104">
        <v>1.3</v>
      </c>
      <c r="O29" s="105">
        <f t="shared" si="4"/>
        <v>286.00000000000006</v>
      </c>
      <c r="P29" s="106">
        <v>10000</v>
      </c>
      <c r="Q29" s="105">
        <f t="shared" si="5"/>
        <v>28.600000000000009</v>
      </c>
      <c r="R29" s="102"/>
    </row>
    <row r="30" spans="1:22" s="99" customFormat="1" ht="31" x14ac:dyDescent="0.35">
      <c r="A30" s="101">
        <v>28</v>
      </c>
      <c r="B30" s="107" t="s">
        <v>371</v>
      </c>
      <c r="C30" s="107">
        <v>10</v>
      </c>
      <c r="D30" s="107" t="s">
        <v>1155</v>
      </c>
      <c r="E30" s="102" t="s">
        <v>1168</v>
      </c>
      <c r="F30" s="108">
        <v>4</v>
      </c>
      <c r="G30" s="108">
        <v>3</v>
      </c>
      <c r="H30" s="108">
        <v>6</v>
      </c>
      <c r="I30" s="109">
        <f t="shared" si="3"/>
        <v>17</v>
      </c>
      <c r="J30" s="107" t="s">
        <v>1100</v>
      </c>
      <c r="K30" s="110">
        <v>0.9</v>
      </c>
      <c r="L30" s="110">
        <v>0.1</v>
      </c>
      <c r="M30" s="110">
        <v>0.1</v>
      </c>
      <c r="N30" s="110">
        <v>1.3</v>
      </c>
      <c r="O30" s="111">
        <f t="shared" si="4"/>
        <v>1053</v>
      </c>
      <c r="P30" s="112">
        <v>40000</v>
      </c>
      <c r="Q30" s="111">
        <f t="shared" si="5"/>
        <v>26.325000000000003</v>
      </c>
      <c r="R30" s="107" t="s">
        <v>1180</v>
      </c>
      <c r="S30" s="35"/>
      <c r="T30" s="35"/>
      <c r="U30" s="35"/>
      <c r="V30" s="35"/>
    </row>
    <row r="31" spans="1:22" s="99" customFormat="1" ht="15.5" x14ac:dyDescent="0.35">
      <c r="A31" s="101">
        <v>29</v>
      </c>
      <c r="B31" s="101" t="s">
        <v>1108</v>
      </c>
      <c r="C31" s="101">
        <v>18</v>
      </c>
      <c r="D31" s="102" t="s">
        <v>1135</v>
      </c>
      <c r="E31" s="102" t="s">
        <v>1168</v>
      </c>
      <c r="F31" s="101">
        <v>1</v>
      </c>
      <c r="G31" s="101">
        <v>6</v>
      </c>
      <c r="H31" s="101">
        <v>6</v>
      </c>
      <c r="I31" s="103">
        <f t="shared" si="3"/>
        <v>14</v>
      </c>
      <c r="J31" s="101" t="s">
        <v>1109</v>
      </c>
      <c r="K31" s="104">
        <v>0.9</v>
      </c>
      <c r="L31" s="104">
        <v>0.1</v>
      </c>
      <c r="M31" s="104">
        <v>0.1</v>
      </c>
      <c r="N31" s="104">
        <v>1.3</v>
      </c>
      <c r="O31" s="105">
        <f t="shared" si="4"/>
        <v>390.00000000000006</v>
      </c>
      <c r="P31" s="106">
        <v>15000</v>
      </c>
      <c r="Q31" s="105">
        <f t="shared" si="5"/>
        <v>26.000000000000004</v>
      </c>
      <c r="R31" s="102" t="s">
        <v>1190</v>
      </c>
      <c r="S31" s="37"/>
      <c r="T31" s="37"/>
      <c r="U31" s="37"/>
      <c r="V31" s="37"/>
    </row>
    <row r="32" spans="1:22" s="99" customFormat="1" ht="15.5" x14ac:dyDescent="0.35">
      <c r="A32" s="101">
        <v>30</v>
      </c>
      <c r="B32" s="101" t="s">
        <v>1110</v>
      </c>
      <c r="C32" s="101"/>
      <c r="D32" s="102" t="s">
        <v>1134</v>
      </c>
      <c r="E32" s="102" t="s">
        <v>1168</v>
      </c>
      <c r="F32" s="101">
        <v>4</v>
      </c>
      <c r="G32" s="101">
        <v>3</v>
      </c>
      <c r="H32" s="101">
        <v>6</v>
      </c>
      <c r="I32" s="103">
        <f t="shared" si="3"/>
        <v>17</v>
      </c>
      <c r="J32" s="102" t="s">
        <v>1111</v>
      </c>
      <c r="K32" s="104">
        <v>0.3</v>
      </c>
      <c r="L32" s="104">
        <v>0.1</v>
      </c>
      <c r="M32" s="104">
        <v>0.6</v>
      </c>
      <c r="N32" s="104">
        <v>1.1499999999999999</v>
      </c>
      <c r="O32" s="105">
        <f t="shared" si="4"/>
        <v>724.49999999999989</v>
      </c>
      <c r="P32" s="106">
        <v>30000</v>
      </c>
      <c r="Q32" s="105">
        <f t="shared" si="5"/>
        <v>24.15</v>
      </c>
      <c r="R32" s="102"/>
      <c r="S32" s="37"/>
      <c r="T32" s="37"/>
      <c r="U32" s="37"/>
      <c r="V32" s="37"/>
    </row>
    <row r="33" spans="1:22" s="99" customFormat="1" ht="31" x14ac:dyDescent="0.35">
      <c r="A33" s="101">
        <v>31</v>
      </c>
      <c r="B33" s="102" t="s">
        <v>1082</v>
      </c>
      <c r="C33" s="102">
        <v>5</v>
      </c>
      <c r="D33" s="102" t="s">
        <v>277</v>
      </c>
      <c r="E33" s="102" t="s">
        <v>1168</v>
      </c>
      <c r="F33" s="101">
        <v>4</v>
      </c>
      <c r="G33" s="101">
        <v>6</v>
      </c>
      <c r="H33" s="101">
        <v>6</v>
      </c>
      <c r="I33" s="103">
        <f t="shared" si="3"/>
        <v>20</v>
      </c>
      <c r="J33" s="102" t="s">
        <v>887</v>
      </c>
      <c r="K33" s="104">
        <v>0.6</v>
      </c>
      <c r="L33" s="104">
        <v>0.9</v>
      </c>
      <c r="M33" s="104">
        <v>0.5</v>
      </c>
      <c r="N33" s="104">
        <v>1</v>
      </c>
      <c r="O33" s="105">
        <f t="shared" si="4"/>
        <v>1320</v>
      </c>
      <c r="P33" s="106">
        <v>60000</v>
      </c>
      <c r="Q33" s="105">
        <f t="shared" si="5"/>
        <v>22</v>
      </c>
      <c r="R33" s="102" t="s">
        <v>1183</v>
      </c>
      <c r="S33" s="37"/>
      <c r="T33" s="37"/>
      <c r="U33" s="37"/>
      <c r="V33" s="37"/>
    </row>
    <row r="34" spans="1:22" s="99" customFormat="1" ht="62" x14ac:dyDescent="0.35">
      <c r="A34" s="101">
        <v>39</v>
      </c>
      <c r="B34" s="101" t="s">
        <v>1156</v>
      </c>
      <c r="C34" s="101">
        <v>10</v>
      </c>
      <c r="D34" s="102" t="s">
        <v>1184</v>
      </c>
      <c r="E34" s="102" t="s">
        <v>1168</v>
      </c>
      <c r="F34" s="101">
        <v>4</v>
      </c>
      <c r="G34" s="101">
        <v>1</v>
      </c>
      <c r="H34" s="101">
        <v>1</v>
      </c>
      <c r="I34" s="103">
        <f t="shared" si="3"/>
        <v>10</v>
      </c>
      <c r="J34" s="107" t="s">
        <v>1159</v>
      </c>
      <c r="K34" s="104">
        <v>0.5</v>
      </c>
      <c r="L34" s="104">
        <v>0.2</v>
      </c>
      <c r="M34" s="104">
        <v>0.2</v>
      </c>
      <c r="N34" s="104">
        <v>1.3</v>
      </c>
      <c r="O34" s="105">
        <f t="shared" si="4"/>
        <v>572.00000000000011</v>
      </c>
      <c r="P34" s="106">
        <v>40000</v>
      </c>
      <c r="Q34" s="105">
        <f t="shared" si="5"/>
        <v>14.300000000000004</v>
      </c>
      <c r="R34" s="102"/>
      <c r="S34" s="37"/>
      <c r="T34" s="37"/>
      <c r="U34" s="37"/>
      <c r="V34" s="37"/>
    </row>
    <row r="35" spans="1:22" s="35" customFormat="1" ht="46.5" customHeight="1" x14ac:dyDescent="0.35">
      <c r="A35" s="101">
        <v>25</v>
      </c>
      <c r="B35" s="102" t="s">
        <v>1084</v>
      </c>
      <c r="C35" s="102">
        <v>16</v>
      </c>
      <c r="D35" s="102" t="s">
        <v>1152</v>
      </c>
      <c r="E35" s="102" t="s">
        <v>1168</v>
      </c>
      <c r="F35" s="102">
        <v>1</v>
      </c>
      <c r="G35" s="102">
        <v>6</v>
      </c>
      <c r="H35" s="102">
        <v>6</v>
      </c>
      <c r="I35" s="113">
        <f t="shared" si="3"/>
        <v>14</v>
      </c>
      <c r="J35" s="102" t="s">
        <v>239</v>
      </c>
      <c r="K35" s="104">
        <v>0.5</v>
      </c>
      <c r="L35" s="104">
        <v>0.4</v>
      </c>
      <c r="M35" s="104">
        <v>0.3</v>
      </c>
      <c r="N35" s="104">
        <v>1</v>
      </c>
      <c r="O35" s="105">
        <f t="shared" si="4"/>
        <v>520</v>
      </c>
      <c r="P35" s="106">
        <v>40000</v>
      </c>
      <c r="Q35" s="105">
        <f t="shared" si="5"/>
        <v>13</v>
      </c>
      <c r="R35" s="102"/>
      <c r="S35" s="37"/>
      <c r="T35" s="37"/>
      <c r="U35" s="37"/>
      <c r="V35" s="37"/>
    </row>
    <row r="36" spans="1:22" s="99" customFormat="1" ht="15.5" x14ac:dyDescent="0.35">
      <c r="A36" s="101">
        <v>32</v>
      </c>
      <c r="B36" s="102" t="s">
        <v>1114</v>
      </c>
      <c r="C36" s="102">
        <v>5</v>
      </c>
      <c r="D36" s="102" t="s">
        <v>1181</v>
      </c>
      <c r="E36" s="102" t="s">
        <v>1168</v>
      </c>
      <c r="F36" s="101">
        <v>0</v>
      </c>
      <c r="G36" s="101">
        <v>1</v>
      </c>
      <c r="H36" s="101">
        <v>1</v>
      </c>
      <c r="I36" s="103">
        <f t="shared" si="3"/>
        <v>2</v>
      </c>
      <c r="J36" s="102" t="s">
        <v>1182</v>
      </c>
      <c r="K36" s="104">
        <v>0.3</v>
      </c>
      <c r="L36" s="104">
        <v>0</v>
      </c>
      <c r="M36" s="104">
        <v>0.2</v>
      </c>
      <c r="N36" s="104">
        <v>1.3</v>
      </c>
      <c r="O36" s="105">
        <f t="shared" si="4"/>
        <v>26</v>
      </c>
      <c r="P36" s="106">
        <v>2000</v>
      </c>
      <c r="Q36" s="105">
        <f t="shared" si="5"/>
        <v>13</v>
      </c>
      <c r="R36" s="102" t="s">
        <v>1115</v>
      </c>
      <c r="S36" s="37"/>
      <c r="T36" s="37"/>
      <c r="U36" s="37"/>
      <c r="V36" s="37"/>
    </row>
    <row r="37" spans="1:22" s="99" customFormat="1" ht="46.5" x14ac:dyDescent="0.35">
      <c r="A37" s="101">
        <v>33</v>
      </c>
      <c r="B37" s="102" t="s">
        <v>1080</v>
      </c>
      <c r="C37" s="102">
        <v>2</v>
      </c>
      <c r="D37" s="102" t="s">
        <v>1153</v>
      </c>
      <c r="E37" s="102" t="s">
        <v>1168</v>
      </c>
      <c r="F37" s="101">
        <v>6</v>
      </c>
      <c r="G37" s="101">
        <v>6</v>
      </c>
      <c r="H37" s="101">
        <v>6</v>
      </c>
      <c r="I37" s="103">
        <f t="shared" si="3"/>
        <v>24</v>
      </c>
      <c r="J37" s="102" t="s">
        <v>236</v>
      </c>
      <c r="K37" s="104">
        <v>0.8</v>
      </c>
      <c r="L37" s="104">
        <v>0.2</v>
      </c>
      <c r="M37" s="104">
        <v>0</v>
      </c>
      <c r="N37" s="104">
        <v>1.1499999999999999</v>
      </c>
      <c r="O37" s="105">
        <f t="shared" si="4"/>
        <v>1242</v>
      </c>
      <c r="P37" s="106">
        <v>130000</v>
      </c>
      <c r="Q37" s="105">
        <f t="shared" si="5"/>
        <v>9.5538461538461537</v>
      </c>
      <c r="R37" s="102" t="s">
        <v>1192</v>
      </c>
      <c r="S37" s="37"/>
      <c r="T37" s="37"/>
      <c r="U37" s="37"/>
      <c r="V37" s="37"/>
    </row>
    <row r="38" spans="1:22" s="99" customFormat="1" ht="31" x14ac:dyDescent="0.35">
      <c r="A38" s="101">
        <v>34</v>
      </c>
      <c r="B38" s="102" t="s">
        <v>343</v>
      </c>
      <c r="C38" s="102">
        <v>18</v>
      </c>
      <c r="D38" s="102" t="s">
        <v>344</v>
      </c>
      <c r="E38" s="102" t="s">
        <v>1168</v>
      </c>
      <c r="F38" s="101">
        <v>2</v>
      </c>
      <c r="G38" s="101">
        <v>9</v>
      </c>
      <c r="H38" s="101">
        <v>1</v>
      </c>
      <c r="I38" s="103">
        <f>F38*2+G38+H38</f>
        <v>14</v>
      </c>
      <c r="J38" s="102" t="s">
        <v>1081</v>
      </c>
      <c r="K38" s="104">
        <v>0.5</v>
      </c>
      <c r="L38" s="104">
        <v>1</v>
      </c>
      <c r="M38" s="104">
        <v>0</v>
      </c>
      <c r="N38" s="104">
        <v>1.3</v>
      </c>
      <c r="O38" s="105">
        <f t="shared" si="4"/>
        <v>1430</v>
      </c>
      <c r="P38" s="106">
        <v>200000</v>
      </c>
      <c r="Q38" s="105">
        <f t="shared" si="5"/>
        <v>7.15</v>
      </c>
      <c r="R38" s="102" t="s">
        <v>1191</v>
      </c>
      <c r="S38" s="37"/>
      <c r="T38" s="37"/>
      <c r="U38" s="37"/>
      <c r="V38" s="37"/>
    </row>
    <row r="39" spans="1:22" s="99" customFormat="1" ht="15.5" x14ac:dyDescent="0.35">
      <c r="A39" s="101">
        <v>35</v>
      </c>
      <c r="B39" s="102" t="s">
        <v>1121</v>
      </c>
      <c r="C39" s="102">
        <v>3</v>
      </c>
      <c r="D39" s="102" t="s">
        <v>1126</v>
      </c>
      <c r="E39" s="102" t="s">
        <v>1168</v>
      </c>
      <c r="F39" s="101">
        <v>1</v>
      </c>
      <c r="G39" s="101">
        <v>0</v>
      </c>
      <c r="H39" s="101">
        <v>3</v>
      </c>
      <c r="I39" s="103">
        <f>(F39*2)+G39+H39</f>
        <v>5</v>
      </c>
      <c r="J39" s="102" t="s">
        <v>1100</v>
      </c>
      <c r="K39" s="104">
        <v>0.9</v>
      </c>
      <c r="L39" s="104">
        <v>0.1</v>
      </c>
      <c r="M39" s="104">
        <v>0.1</v>
      </c>
      <c r="N39" s="104">
        <v>1</v>
      </c>
      <c r="O39" s="105">
        <f t="shared" si="4"/>
        <v>210</v>
      </c>
      <c r="P39" s="106">
        <v>30000</v>
      </c>
      <c r="Q39" s="105">
        <f t="shared" si="5"/>
        <v>7</v>
      </c>
      <c r="R39" s="113"/>
      <c r="S39" s="37"/>
      <c r="T39" s="37"/>
      <c r="U39" s="37"/>
      <c r="V39" s="37"/>
    </row>
    <row r="40" spans="1:22" s="99" customFormat="1" ht="15.5" x14ac:dyDescent="0.35">
      <c r="A40" s="101">
        <v>36</v>
      </c>
      <c r="B40" s="101" t="s">
        <v>1103</v>
      </c>
      <c r="C40" s="101" t="s">
        <v>778</v>
      </c>
      <c r="D40" s="102" t="s">
        <v>1088</v>
      </c>
      <c r="E40" s="102" t="s">
        <v>1168</v>
      </c>
      <c r="F40" s="101">
        <v>0</v>
      </c>
      <c r="G40" s="101">
        <v>6</v>
      </c>
      <c r="H40" s="101">
        <v>3</v>
      </c>
      <c r="I40" s="103">
        <f>(F40*2)+G40+H40</f>
        <v>9</v>
      </c>
      <c r="J40" s="102" t="s">
        <v>1087</v>
      </c>
      <c r="K40" s="104">
        <v>0.9</v>
      </c>
      <c r="L40" s="104">
        <v>0.1</v>
      </c>
      <c r="M40" s="104">
        <v>0.1</v>
      </c>
      <c r="N40" s="104">
        <v>1</v>
      </c>
      <c r="O40" s="105">
        <f t="shared" si="4"/>
        <v>90.000000000000014</v>
      </c>
      <c r="P40" s="106">
        <v>20000</v>
      </c>
      <c r="Q40" s="105">
        <f t="shared" si="5"/>
        <v>4.5000000000000009</v>
      </c>
      <c r="R40" s="102" t="s">
        <v>1099</v>
      </c>
      <c r="S40" s="37"/>
      <c r="T40" s="37"/>
      <c r="U40" s="37"/>
      <c r="V40" s="37"/>
    </row>
    <row r="41" spans="1:22" s="99" customFormat="1" ht="15.5" x14ac:dyDescent="0.35">
      <c r="A41" s="101">
        <v>37</v>
      </c>
      <c r="B41" s="102" t="s">
        <v>821</v>
      </c>
      <c r="C41" s="102">
        <v>15</v>
      </c>
      <c r="D41" s="102" t="s">
        <v>822</v>
      </c>
      <c r="E41" s="102" t="s">
        <v>1168</v>
      </c>
      <c r="F41" s="101">
        <v>0</v>
      </c>
      <c r="G41" s="101">
        <v>1</v>
      </c>
      <c r="H41" s="101">
        <v>6</v>
      </c>
      <c r="I41" s="103">
        <f>(F41*2)+G41+H41</f>
        <v>7</v>
      </c>
      <c r="J41" s="102" t="s">
        <v>977</v>
      </c>
      <c r="K41" s="104">
        <v>0.3</v>
      </c>
      <c r="L41" s="104">
        <v>0.05</v>
      </c>
      <c r="M41" s="104">
        <v>0.1</v>
      </c>
      <c r="N41" s="104">
        <v>1</v>
      </c>
      <c r="O41" s="105">
        <f t="shared" si="4"/>
        <v>65.000000000000014</v>
      </c>
      <c r="P41" s="106">
        <v>100000</v>
      </c>
      <c r="Q41" s="105">
        <f t="shared" si="5"/>
        <v>0.65000000000000013</v>
      </c>
      <c r="R41" s="102" t="s">
        <v>1113</v>
      </c>
      <c r="S41" s="37"/>
      <c r="T41" s="37"/>
      <c r="U41" s="37"/>
      <c r="V41" s="37"/>
    </row>
    <row r="42" spans="1:22" s="35" customFormat="1" ht="15.5" x14ac:dyDescent="0.35">
      <c r="A42" s="101">
        <v>38</v>
      </c>
      <c r="B42" s="102" t="s">
        <v>237</v>
      </c>
      <c r="C42" s="102">
        <v>6</v>
      </c>
      <c r="D42" s="102" t="s">
        <v>238</v>
      </c>
      <c r="E42" s="102" t="s">
        <v>1168</v>
      </c>
      <c r="F42" s="102">
        <v>0</v>
      </c>
      <c r="G42" s="102">
        <v>3</v>
      </c>
      <c r="H42" s="102">
        <v>0</v>
      </c>
      <c r="I42" s="113">
        <f>(F42*2)+G42+H42</f>
        <v>3</v>
      </c>
      <c r="J42" s="102" t="s">
        <v>235</v>
      </c>
      <c r="K42" s="104">
        <v>0.4</v>
      </c>
      <c r="L42" s="104">
        <v>0</v>
      </c>
      <c r="M42" s="104">
        <v>0</v>
      </c>
      <c r="N42" s="104">
        <v>1</v>
      </c>
      <c r="O42" s="105">
        <f t="shared" si="4"/>
        <v>0</v>
      </c>
      <c r="P42" s="106">
        <v>20400</v>
      </c>
      <c r="Q42" s="105">
        <f t="shared" si="5"/>
        <v>0</v>
      </c>
      <c r="R42" s="102"/>
      <c r="S42" s="37"/>
      <c r="T42" s="37"/>
      <c r="U42" s="37"/>
      <c r="V42" s="37"/>
    </row>
    <row r="43" spans="1:22" s="35" customFormat="1" ht="46.5" x14ac:dyDescent="0.35">
      <c r="A43" s="101">
        <v>95</v>
      </c>
      <c r="B43" s="107" t="s">
        <v>1062</v>
      </c>
      <c r="C43" s="108">
        <v>6</v>
      </c>
      <c r="D43" s="107" t="s">
        <v>770</v>
      </c>
      <c r="E43" s="108" t="s">
        <v>249</v>
      </c>
      <c r="F43" s="108">
        <v>10</v>
      </c>
      <c r="G43" s="108">
        <v>6</v>
      </c>
      <c r="H43" s="108">
        <v>9</v>
      </c>
      <c r="I43" s="109">
        <f t="shared" ref="I43:I45" si="6">(F43*2)+G43+H43</f>
        <v>35</v>
      </c>
      <c r="J43" s="108"/>
      <c r="K43" s="108"/>
      <c r="L43" s="108"/>
      <c r="M43" s="108"/>
      <c r="N43" s="114">
        <v>1</v>
      </c>
      <c r="O43" s="108"/>
      <c r="P43" s="112"/>
      <c r="Q43" s="111" t="e">
        <f t="shared" ref="Q43:Q71" si="7">(O43/P43)*1000</f>
        <v>#DIV/0!</v>
      </c>
      <c r="R43" s="108" t="s">
        <v>1193</v>
      </c>
    </row>
    <row r="44" spans="1:22" s="35" customFormat="1" ht="15.5" x14ac:dyDescent="0.35">
      <c r="A44" s="101">
        <v>96</v>
      </c>
      <c r="B44" s="107" t="s">
        <v>817</v>
      </c>
      <c r="C44" s="108">
        <v>15</v>
      </c>
      <c r="D44" s="107" t="s">
        <v>815</v>
      </c>
      <c r="E44" s="108" t="s">
        <v>249</v>
      </c>
      <c r="F44" s="108">
        <v>10</v>
      </c>
      <c r="G44" s="108">
        <v>6</v>
      </c>
      <c r="H44" s="108">
        <v>6</v>
      </c>
      <c r="I44" s="109">
        <f t="shared" si="6"/>
        <v>32</v>
      </c>
      <c r="J44" s="108"/>
      <c r="K44" s="108"/>
      <c r="L44" s="108"/>
      <c r="M44" s="108"/>
      <c r="N44" s="114">
        <v>1</v>
      </c>
      <c r="O44" s="108"/>
      <c r="P44" s="112"/>
      <c r="Q44" s="111" t="e">
        <f t="shared" si="7"/>
        <v>#DIV/0!</v>
      </c>
      <c r="R44" s="108" t="s">
        <v>1194</v>
      </c>
    </row>
    <row r="45" spans="1:22" s="35" customFormat="1" ht="62" x14ac:dyDescent="0.35">
      <c r="A45" s="101">
        <v>97</v>
      </c>
      <c r="B45" s="107" t="s">
        <v>718</v>
      </c>
      <c r="C45" s="108" t="s">
        <v>720</v>
      </c>
      <c r="D45" s="107" t="s">
        <v>706</v>
      </c>
      <c r="E45" s="108" t="s">
        <v>249</v>
      </c>
      <c r="F45" s="108">
        <v>10</v>
      </c>
      <c r="G45" s="108">
        <v>6</v>
      </c>
      <c r="H45" s="108">
        <v>6</v>
      </c>
      <c r="I45" s="109">
        <f t="shared" si="6"/>
        <v>32</v>
      </c>
      <c r="J45" s="108"/>
      <c r="K45" s="108"/>
      <c r="L45" s="108"/>
      <c r="M45" s="108"/>
      <c r="N45" s="114">
        <v>1.3</v>
      </c>
      <c r="O45" s="111">
        <f t="shared" ref="O45:O63" si="8">(((F45*K45*2)+(G45*L45)+(H45*M45))*N45)*100</f>
        <v>0</v>
      </c>
      <c r="P45" s="112"/>
      <c r="Q45" s="111" t="e">
        <f t="shared" si="7"/>
        <v>#DIV/0!</v>
      </c>
      <c r="R45" s="108" t="s">
        <v>719</v>
      </c>
    </row>
    <row r="46" spans="1:22" s="35" customFormat="1" ht="31" x14ac:dyDescent="0.35">
      <c r="A46" s="101">
        <v>98</v>
      </c>
      <c r="B46" s="107" t="s">
        <v>247</v>
      </c>
      <c r="C46" s="107" t="s">
        <v>712</v>
      </c>
      <c r="D46" s="107" t="s">
        <v>248</v>
      </c>
      <c r="E46" s="108" t="s">
        <v>249</v>
      </c>
      <c r="F46" s="108">
        <v>6</v>
      </c>
      <c r="G46" s="108">
        <v>6</v>
      </c>
      <c r="H46" s="108">
        <v>9</v>
      </c>
      <c r="I46" s="109">
        <f>F46*2+G46+H46</f>
        <v>27</v>
      </c>
      <c r="J46" s="107"/>
      <c r="K46" s="110"/>
      <c r="L46" s="110"/>
      <c r="M46" s="110"/>
      <c r="N46" s="114">
        <v>1.3</v>
      </c>
      <c r="O46" s="111">
        <f t="shared" si="8"/>
        <v>0</v>
      </c>
      <c r="P46" s="112"/>
      <c r="Q46" s="111" t="e">
        <f t="shared" si="7"/>
        <v>#DIV/0!</v>
      </c>
      <c r="R46" s="107" t="s">
        <v>697</v>
      </c>
    </row>
    <row r="47" spans="1:22" s="35" customFormat="1" ht="31" x14ac:dyDescent="0.35">
      <c r="A47" s="101">
        <v>99</v>
      </c>
      <c r="B47" s="107" t="s">
        <v>754</v>
      </c>
      <c r="C47" s="107" t="s">
        <v>721</v>
      </c>
      <c r="D47" s="107" t="s">
        <v>250</v>
      </c>
      <c r="E47" s="108" t="s">
        <v>249</v>
      </c>
      <c r="F47" s="108">
        <v>6</v>
      </c>
      <c r="G47" s="108">
        <v>6</v>
      </c>
      <c r="H47" s="108">
        <v>9</v>
      </c>
      <c r="I47" s="109">
        <f>F47*2+G47+H47</f>
        <v>27</v>
      </c>
      <c r="J47" s="107" t="s">
        <v>701</v>
      </c>
      <c r="K47" s="110"/>
      <c r="L47" s="110"/>
      <c r="M47" s="110"/>
      <c r="N47" s="114">
        <v>1</v>
      </c>
      <c r="O47" s="111">
        <f t="shared" si="8"/>
        <v>0</v>
      </c>
      <c r="P47" s="112"/>
      <c r="Q47" s="111" t="e">
        <f t="shared" si="7"/>
        <v>#DIV/0!</v>
      </c>
      <c r="R47" s="108" t="s">
        <v>1193</v>
      </c>
    </row>
    <row r="48" spans="1:22" s="35" customFormat="1" ht="46.5" x14ac:dyDescent="0.35">
      <c r="A48" s="101">
        <v>100</v>
      </c>
      <c r="B48" s="107" t="s">
        <v>684</v>
      </c>
      <c r="C48" s="108" t="s">
        <v>722</v>
      </c>
      <c r="D48" s="107" t="s">
        <v>694</v>
      </c>
      <c r="E48" s="108" t="s">
        <v>249</v>
      </c>
      <c r="F48" s="108">
        <v>4</v>
      </c>
      <c r="G48" s="108">
        <v>9</v>
      </c>
      <c r="H48" s="108">
        <v>9</v>
      </c>
      <c r="I48" s="109">
        <f>(F48*2)+G48+H48</f>
        <v>26</v>
      </c>
      <c r="J48" s="107" t="s">
        <v>699</v>
      </c>
      <c r="K48" s="108"/>
      <c r="L48" s="108"/>
      <c r="M48" s="108"/>
      <c r="N48" s="114">
        <v>1.1499999999999999</v>
      </c>
      <c r="O48" s="111">
        <f t="shared" si="8"/>
        <v>0</v>
      </c>
      <c r="P48" s="112"/>
      <c r="Q48" s="111" t="e">
        <f t="shared" si="7"/>
        <v>#DIV/0!</v>
      </c>
      <c r="R48" s="108"/>
    </row>
    <row r="49" spans="1:18" s="35" customFormat="1" ht="62" x14ac:dyDescent="0.35">
      <c r="A49" s="101">
        <v>101</v>
      </c>
      <c r="B49" s="107" t="s">
        <v>264</v>
      </c>
      <c r="C49" s="107">
        <v>10</v>
      </c>
      <c r="D49" s="107" t="s">
        <v>265</v>
      </c>
      <c r="E49" s="108" t="s">
        <v>249</v>
      </c>
      <c r="F49" s="108">
        <v>6</v>
      </c>
      <c r="G49" s="108">
        <v>6</v>
      </c>
      <c r="H49" s="108">
        <v>6</v>
      </c>
      <c r="I49" s="109">
        <f>F49*2+G49+H49</f>
        <v>24</v>
      </c>
      <c r="J49" s="107"/>
      <c r="K49" s="110"/>
      <c r="L49" s="110"/>
      <c r="M49" s="110"/>
      <c r="N49" s="114">
        <v>1.1499999999999999</v>
      </c>
      <c r="O49" s="111">
        <f t="shared" si="8"/>
        <v>0</v>
      </c>
      <c r="P49" s="112"/>
      <c r="Q49" s="111" t="e">
        <f t="shared" si="7"/>
        <v>#DIV/0!</v>
      </c>
      <c r="R49" s="107" t="s">
        <v>696</v>
      </c>
    </row>
    <row r="50" spans="1:18" s="35" customFormat="1" ht="46.5" x14ac:dyDescent="0.35">
      <c r="A50" s="101">
        <v>102</v>
      </c>
      <c r="B50" s="107" t="s">
        <v>273</v>
      </c>
      <c r="C50" s="107" t="s">
        <v>714</v>
      </c>
      <c r="D50" s="107" t="s">
        <v>698</v>
      </c>
      <c r="E50" s="108" t="s">
        <v>249</v>
      </c>
      <c r="F50" s="108">
        <v>4</v>
      </c>
      <c r="G50" s="108">
        <v>6</v>
      </c>
      <c r="H50" s="108">
        <v>9</v>
      </c>
      <c r="I50" s="109">
        <f>F50*2+G50+H50</f>
        <v>23</v>
      </c>
      <c r="J50" s="107"/>
      <c r="K50" s="108"/>
      <c r="L50" s="108"/>
      <c r="M50" s="108"/>
      <c r="N50" s="114">
        <v>1.3</v>
      </c>
      <c r="O50" s="111">
        <f t="shared" si="8"/>
        <v>0</v>
      </c>
      <c r="P50" s="112"/>
      <c r="Q50" s="111" t="e">
        <f t="shared" si="7"/>
        <v>#DIV/0!</v>
      </c>
      <c r="R50" s="107" t="s">
        <v>274</v>
      </c>
    </row>
    <row r="51" spans="1:18" s="35" customFormat="1" ht="46.5" x14ac:dyDescent="0.35">
      <c r="A51" s="101">
        <v>103</v>
      </c>
      <c r="B51" s="107" t="s">
        <v>275</v>
      </c>
      <c r="C51" s="107" t="s">
        <v>714</v>
      </c>
      <c r="D51" s="107" t="s">
        <v>700</v>
      </c>
      <c r="E51" s="108" t="s">
        <v>249</v>
      </c>
      <c r="F51" s="108">
        <v>8</v>
      </c>
      <c r="G51" s="108">
        <v>0</v>
      </c>
      <c r="H51" s="108">
        <v>6</v>
      </c>
      <c r="I51" s="109">
        <f>F51*2+G51+H51</f>
        <v>22</v>
      </c>
      <c r="J51" s="107" t="s">
        <v>276</v>
      </c>
      <c r="K51" s="110"/>
      <c r="L51" s="110"/>
      <c r="M51" s="110"/>
      <c r="N51" s="114">
        <v>1</v>
      </c>
      <c r="O51" s="111">
        <f t="shared" si="8"/>
        <v>0</v>
      </c>
      <c r="P51" s="112"/>
      <c r="Q51" s="111" t="e">
        <f t="shared" si="7"/>
        <v>#DIV/0!</v>
      </c>
      <c r="R51" s="107"/>
    </row>
    <row r="52" spans="1:18" s="35" customFormat="1" ht="77.5" x14ac:dyDescent="0.35">
      <c r="A52" s="101">
        <v>104</v>
      </c>
      <c r="B52" s="107" t="s">
        <v>278</v>
      </c>
      <c r="C52" s="107">
        <v>13</v>
      </c>
      <c r="D52" s="107" t="s">
        <v>279</v>
      </c>
      <c r="E52" s="108" t="s">
        <v>249</v>
      </c>
      <c r="F52" s="108">
        <v>4</v>
      </c>
      <c r="G52" s="108">
        <v>6</v>
      </c>
      <c r="H52" s="108">
        <v>6</v>
      </c>
      <c r="I52" s="109">
        <f>F52*2+G52+H52</f>
        <v>20</v>
      </c>
      <c r="J52" s="107" t="s">
        <v>280</v>
      </c>
      <c r="K52" s="110"/>
      <c r="L52" s="110"/>
      <c r="M52" s="110"/>
      <c r="N52" s="114">
        <v>1.3</v>
      </c>
      <c r="O52" s="111">
        <f t="shared" si="8"/>
        <v>0</v>
      </c>
      <c r="P52" s="112"/>
      <c r="Q52" s="111" t="e">
        <f t="shared" si="7"/>
        <v>#DIV/0!</v>
      </c>
      <c r="R52" s="107" t="s">
        <v>1195</v>
      </c>
    </row>
    <row r="53" spans="1:18" s="35" customFormat="1" ht="63" customHeight="1" x14ac:dyDescent="0.35">
      <c r="A53" s="101">
        <v>105</v>
      </c>
      <c r="B53" s="107" t="s">
        <v>816</v>
      </c>
      <c r="C53" s="108">
        <v>15</v>
      </c>
      <c r="D53" s="107" t="s">
        <v>815</v>
      </c>
      <c r="E53" s="108" t="s">
        <v>249</v>
      </c>
      <c r="F53" s="108">
        <v>4</v>
      </c>
      <c r="G53" s="108">
        <v>6</v>
      </c>
      <c r="H53" s="108">
        <v>6</v>
      </c>
      <c r="I53" s="109">
        <f>(F53*2)+G53+H53</f>
        <v>20</v>
      </c>
      <c r="J53" s="108"/>
      <c r="K53" s="108"/>
      <c r="L53" s="108"/>
      <c r="M53" s="108"/>
      <c r="N53" s="114">
        <v>1.3</v>
      </c>
      <c r="O53" s="108">
        <f t="shared" si="8"/>
        <v>0</v>
      </c>
      <c r="P53" s="112"/>
      <c r="Q53" s="111" t="e">
        <f t="shared" si="7"/>
        <v>#DIV/0!</v>
      </c>
      <c r="R53" s="108"/>
    </row>
    <row r="54" spans="1:18" s="35" customFormat="1" ht="62" x14ac:dyDescent="0.35">
      <c r="A54" s="101">
        <v>127</v>
      </c>
      <c r="B54" s="107" t="s">
        <v>281</v>
      </c>
      <c r="C54" s="107">
        <v>14</v>
      </c>
      <c r="D54" s="107" t="s">
        <v>282</v>
      </c>
      <c r="E54" s="108" t="s">
        <v>249</v>
      </c>
      <c r="F54" s="108">
        <v>4</v>
      </c>
      <c r="G54" s="108">
        <v>6</v>
      </c>
      <c r="H54" s="108">
        <v>6</v>
      </c>
      <c r="I54" s="109">
        <f>F54*2+G54+H54</f>
        <v>20</v>
      </c>
      <c r="J54" s="107"/>
      <c r="K54" s="110"/>
      <c r="L54" s="110"/>
      <c r="M54" s="110"/>
      <c r="N54" s="114"/>
      <c r="O54" s="111">
        <f>(((F54*K54*2)+(G54*L54)+(H54*M54))*N54)*100</f>
        <v>0</v>
      </c>
      <c r="P54" s="112"/>
      <c r="Q54" s="111" t="e">
        <f>(O54/P54)*1000</f>
        <v>#DIV/0!</v>
      </c>
      <c r="R54" s="107" t="s">
        <v>1199</v>
      </c>
    </row>
    <row r="55" spans="1:18" s="35" customFormat="1" ht="31" x14ac:dyDescent="0.35">
      <c r="A55" s="101">
        <v>236</v>
      </c>
      <c r="B55" s="117" t="s">
        <v>1209</v>
      </c>
      <c r="C55" s="108">
        <v>13</v>
      </c>
      <c r="D55" s="108" t="s">
        <v>1048</v>
      </c>
      <c r="E55" s="108" t="s">
        <v>910</v>
      </c>
      <c r="F55" s="108">
        <v>4</v>
      </c>
      <c r="G55" s="108">
        <v>6</v>
      </c>
      <c r="H55" s="108">
        <v>6</v>
      </c>
      <c r="I55" s="122">
        <f>(F55*2)+G55+H55</f>
        <v>20</v>
      </c>
      <c r="J55" s="107" t="s">
        <v>1049</v>
      </c>
      <c r="K55" s="108"/>
      <c r="L55" s="108"/>
      <c r="M55" s="108"/>
      <c r="N55" s="108"/>
      <c r="O55" s="108"/>
      <c r="P55" s="112"/>
      <c r="Q55" s="111" t="e">
        <f>(O55/P55)*1000</f>
        <v>#DIV/0!</v>
      </c>
      <c r="R55" s="107" t="s">
        <v>1049</v>
      </c>
    </row>
    <row r="56" spans="1:18" s="35" customFormat="1" ht="46.5" x14ac:dyDescent="0.35">
      <c r="A56" s="101">
        <v>106</v>
      </c>
      <c r="B56" s="107" t="s">
        <v>293</v>
      </c>
      <c r="C56" s="107" t="s">
        <v>721</v>
      </c>
      <c r="D56" s="107" t="s">
        <v>702</v>
      </c>
      <c r="E56" s="108" t="s">
        <v>249</v>
      </c>
      <c r="F56" s="108">
        <v>4</v>
      </c>
      <c r="G56" s="108">
        <v>0</v>
      </c>
      <c r="H56" s="108">
        <v>9</v>
      </c>
      <c r="I56" s="109">
        <f>F56*2+G56+H56</f>
        <v>17</v>
      </c>
      <c r="J56" s="107" t="s">
        <v>294</v>
      </c>
      <c r="K56" s="110"/>
      <c r="L56" s="110"/>
      <c r="M56" s="110"/>
      <c r="N56" s="114">
        <v>1</v>
      </c>
      <c r="O56" s="111">
        <f t="shared" si="8"/>
        <v>0</v>
      </c>
      <c r="P56" s="112"/>
      <c r="Q56" s="111" t="e">
        <f t="shared" si="7"/>
        <v>#DIV/0!</v>
      </c>
      <c r="R56" s="107" t="s">
        <v>705</v>
      </c>
    </row>
    <row r="57" spans="1:18" s="35" customFormat="1" ht="77.5" x14ac:dyDescent="0.35">
      <c r="A57" s="101">
        <v>107</v>
      </c>
      <c r="B57" s="107" t="s">
        <v>899</v>
      </c>
      <c r="C57" s="107">
        <v>13</v>
      </c>
      <c r="D57" s="107" t="s">
        <v>295</v>
      </c>
      <c r="E57" s="108" t="s">
        <v>249</v>
      </c>
      <c r="F57" s="108">
        <v>4</v>
      </c>
      <c r="G57" s="108">
        <v>3</v>
      </c>
      <c r="H57" s="108">
        <v>6</v>
      </c>
      <c r="I57" s="109">
        <f>F57*2+G57+H57</f>
        <v>17</v>
      </c>
      <c r="J57" s="107" t="s">
        <v>296</v>
      </c>
      <c r="K57" s="110"/>
      <c r="L57" s="110"/>
      <c r="M57" s="110"/>
      <c r="N57" s="114">
        <v>1.1499999999999999</v>
      </c>
      <c r="O57" s="111">
        <f t="shared" si="8"/>
        <v>0</v>
      </c>
      <c r="P57" s="112"/>
      <c r="Q57" s="111" t="e">
        <f t="shared" si="7"/>
        <v>#DIV/0!</v>
      </c>
      <c r="R57" s="107" t="s">
        <v>1196</v>
      </c>
    </row>
    <row r="58" spans="1:18" s="35" customFormat="1" ht="56.25" customHeight="1" x14ac:dyDescent="0.35">
      <c r="A58" s="101">
        <v>108</v>
      </c>
      <c r="B58" s="107" t="s">
        <v>297</v>
      </c>
      <c r="C58" s="107">
        <v>20</v>
      </c>
      <c r="D58" s="107" t="s">
        <v>298</v>
      </c>
      <c r="E58" s="108" t="s">
        <v>249</v>
      </c>
      <c r="F58" s="108">
        <v>4</v>
      </c>
      <c r="G58" s="108">
        <v>6</v>
      </c>
      <c r="H58" s="108">
        <v>3</v>
      </c>
      <c r="I58" s="109">
        <f>F58*2+G58+H58</f>
        <v>17</v>
      </c>
      <c r="J58" s="107"/>
      <c r="K58" s="110"/>
      <c r="L58" s="110"/>
      <c r="M58" s="110"/>
      <c r="N58" s="114">
        <v>1.3</v>
      </c>
      <c r="O58" s="111">
        <f t="shared" si="8"/>
        <v>0</v>
      </c>
      <c r="P58" s="112"/>
      <c r="Q58" s="111" t="e">
        <f t="shared" si="7"/>
        <v>#DIV/0!</v>
      </c>
      <c r="R58" s="107" t="s">
        <v>299</v>
      </c>
    </row>
    <row r="59" spans="1:18" s="35" customFormat="1" ht="46.5" x14ac:dyDescent="0.35">
      <c r="A59" s="101">
        <v>109</v>
      </c>
      <c r="B59" s="107" t="s">
        <v>351</v>
      </c>
      <c r="C59" s="107">
        <v>15</v>
      </c>
      <c r="D59" s="107" t="s">
        <v>352</v>
      </c>
      <c r="E59" s="108" t="s">
        <v>249</v>
      </c>
      <c r="F59" s="108">
        <v>0</v>
      </c>
      <c r="G59" s="108">
        <v>9</v>
      </c>
      <c r="H59" s="108">
        <v>3</v>
      </c>
      <c r="I59" s="109">
        <f>F59*2+G59+H59</f>
        <v>12</v>
      </c>
      <c r="J59" s="107" t="s">
        <v>353</v>
      </c>
      <c r="K59" s="110"/>
      <c r="L59" s="110"/>
      <c r="M59" s="110"/>
      <c r="N59" s="114"/>
      <c r="O59" s="111">
        <f t="shared" si="8"/>
        <v>0</v>
      </c>
      <c r="P59" s="112"/>
      <c r="Q59" s="111" t="e">
        <f t="shared" si="7"/>
        <v>#DIV/0!</v>
      </c>
      <c r="R59" s="107" t="s">
        <v>299</v>
      </c>
    </row>
    <row r="60" spans="1:18" s="35" customFormat="1" ht="77.5" x14ac:dyDescent="0.35">
      <c r="A60" s="101">
        <v>110</v>
      </c>
      <c r="B60" s="107" t="s">
        <v>678</v>
      </c>
      <c r="C60" s="107">
        <v>10</v>
      </c>
      <c r="D60" s="107" t="s">
        <v>398</v>
      </c>
      <c r="E60" s="108" t="s">
        <v>249</v>
      </c>
      <c r="F60" s="108">
        <v>1</v>
      </c>
      <c r="G60" s="108">
        <v>6</v>
      </c>
      <c r="H60" s="108">
        <v>1</v>
      </c>
      <c r="I60" s="109">
        <f>(F60*2)+G60+H60</f>
        <v>9</v>
      </c>
      <c r="J60" s="107"/>
      <c r="K60" s="110"/>
      <c r="L60" s="110"/>
      <c r="M60" s="110"/>
      <c r="N60" s="114"/>
      <c r="O60" s="111">
        <f t="shared" si="8"/>
        <v>0</v>
      </c>
      <c r="P60" s="112"/>
      <c r="Q60" s="111" t="e">
        <f t="shared" si="7"/>
        <v>#DIV/0!</v>
      </c>
      <c r="R60" s="107" t="s">
        <v>367</v>
      </c>
    </row>
    <row r="61" spans="1:18" s="35" customFormat="1" ht="59.25" customHeight="1" x14ac:dyDescent="0.35">
      <c r="A61" s="101">
        <v>111</v>
      </c>
      <c r="B61" s="107" t="s">
        <v>1098</v>
      </c>
      <c r="C61" s="107">
        <v>6</v>
      </c>
      <c r="D61" s="107" t="s">
        <v>242</v>
      </c>
      <c r="E61" s="108" t="s">
        <v>168</v>
      </c>
      <c r="F61" s="108">
        <v>10</v>
      </c>
      <c r="G61" s="108">
        <v>6</v>
      </c>
      <c r="H61" s="108">
        <v>6</v>
      </c>
      <c r="I61" s="109">
        <f>F61*2+G61+H61</f>
        <v>32</v>
      </c>
      <c r="J61" s="107"/>
      <c r="K61" s="110"/>
      <c r="L61" s="110"/>
      <c r="M61" s="110"/>
      <c r="N61" s="114"/>
      <c r="O61" s="111">
        <f t="shared" si="8"/>
        <v>0</v>
      </c>
      <c r="P61" s="112"/>
      <c r="Q61" s="111" t="e">
        <f t="shared" si="7"/>
        <v>#DIV/0!</v>
      </c>
      <c r="R61" s="107" t="s">
        <v>243</v>
      </c>
    </row>
    <row r="62" spans="1:18" s="35" customFormat="1" ht="46.5" x14ac:dyDescent="0.35">
      <c r="A62" s="101">
        <v>112</v>
      </c>
      <c r="B62" s="107" t="s">
        <v>244</v>
      </c>
      <c r="C62" s="107">
        <v>4</v>
      </c>
      <c r="D62" s="107" t="s">
        <v>245</v>
      </c>
      <c r="E62" s="108" t="s">
        <v>168</v>
      </c>
      <c r="F62" s="108">
        <v>10</v>
      </c>
      <c r="G62" s="108">
        <v>6</v>
      </c>
      <c r="H62" s="108">
        <v>6</v>
      </c>
      <c r="I62" s="109">
        <f>F62*2+G62+H62</f>
        <v>32</v>
      </c>
      <c r="J62" s="107"/>
      <c r="K62" s="110"/>
      <c r="L62" s="110"/>
      <c r="M62" s="110"/>
      <c r="N62" s="114"/>
      <c r="O62" s="111">
        <f t="shared" si="8"/>
        <v>0</v>
      </c>
      <c r="P62" s="112"/>
      <c r="Q62" s="111" t="e">
        <f t="shared" si="7"/>
        <v>#DIV/0!</v>
      </c>
      <c r="R62" s="107" t="s">
        <v>246</v>
      </c>
    </row>
    <row r="63" spans="1:18" s="35" customFormat="1" ht="31" x14ac:dyDescent="0.35">
      <c r="A63" s="101">
        <v>113</v>
      </c>
      <c r="B63" s="107" t="s">
        <v>240</v>
      </c>
      <c r="C63" s="107" t="s">
        <v>779</v>
      </c>
      <c r="D63" s="107" t="s">
        <v>241</v>
      </c>
      <c r="E63" s="108" t="s">
        <v>168</v>
      </c>
      <c r="F63" s="108">
        <v>10</v>
      </c>
      <c r="G63" s="108">
        <v>6</v>
      </c>
      <c r="H63" s="108">
        <v>6</v>
      </c>
      <c r="I63" s="109">
        <f>F63*2+G63+H63</f>
        <v>32</v>
      </c>
      <c r="J63" s="107"/>
      <c r="K63" s="110"/>
      <c r="L63" s="110"/>
      <c r="M63" s="110"/>
      <c r="N63" s="114"/>
      <c r="O63" s="111">
        <f t="shared" si="8"/>
        <v>0</v>
      </c>
      <c r="P63" s="112"/>
      <c r="Q63" s="111" t="e">
        <f t="shared" si="7"/>
        <v>#DIV/0!</v>
      </c>
      <c r="R63" s="107" t="s">
        <v>695</v>
      </c>
    </row>
    <row r="64" spans="1:18" s="35" customFormat="1" ht="51.75" customHeight="1" x14ac:dyDescent="0.35">
      <c r="A64" s="101">
        <v>114</v>
      </c>
      <c r="B64" s="107" t="s">
        <v>661</v>
      </c>
      <c r="C64" s="107" t="s">
        <v>780</v>
      </c>
      <c r="D64" s="107" t="s">
        <v>662</v>
      </c>
      <c r="E64" s="108" t="s">
        <v>168</v>
      </c>
      <c r="F64" s="108">
        <v>8</v>
      </c>
      <c r="G64" s="108">
        <v>6</v>
      </c>
      <c r="H64" s="108">
        <v>9</v>
      </c>
      <c r="I64" s="109">
        <f>(F64*2)+G64+H64</f>
        <v>31</v>
      </c>
      <c r="J64" s="108"/>
      <c r="K64" s="108"/>
      <c r="L64" s="108"/>
      <c r="M64" s="108"/>
      <c r="N64" s="114"/>
      <c r="O64" s="108"/>
      <c r="P64" s="112"/>
      <c r="Q64" s="111" t="e">
        <f t="shared" si="7"/>
        <v>#DIV/0!</v>
      </c>
      <c r="R64" s="107" t="s">
        <v>1197</v>
      </c>
    </row>
    <row r="65" spans="1:18" s="35" customFormat="1" ht="46.5" x14ac:dyDescent="0.35">
      <c r="A65" s="101">
        <v>115</v>
      </c>
      <c r="B65" s="107" t="s">
        <v>251</v>
      </c>
      <c r="C65" s="107" t="s">
        <v>781</v>
      </c>
      <c r="D65" s="107" t="s">
        <v>252</v>
      </c>
      <c r="E65" s="108" t="s">
        <v>168</v>
      </c>
      <c r="F65" s="108">
        <v>6</v>
      </c>
      <c r="G65" s="108">
        <v>6</v>
      </c>
      <c r="H65" s="108">
        <v>9</v>
      </c>
      <c r="I65" s="109">
        <f t="shared" ref="I65:I71" si="9">F65*2+G65+H65</f>
        <v>27</v>
      </c>
      <c r="J65" s="107"/>
      <c r="K65" s="110"/>
      <c r="L65" s="110"/>
      <c r="M65" s="110"/>
      <c r="N65" s="114"/>
      <c r="O65" s="111">
        <f t="shared" ref="O65:O71" si="10">(((F65*K65*2)+(G65*L65)+(H65*M65))*N65)*100</f>
        <v>0</v>
      </c>
      <c r="P65" s="112"/>
      <c r="Q65" s="111" t="e">
        <f t="shared" si="7"/>
        <v>#DIV/0!</v>
      </c>
      <c r="R65" s="107" t="s">
        <v>963</v>
      </c>
    </row>
    <row r="66" spans="1:18" s="35" customFormat="1" ht="45" customHeight="1" x14ac:dyDescent="0.35">
      <c r="A66" s="101">
        <v>116</v>
      </c>
      <c r="B66" s="107" t="s">
        <v>253</v>
      </c>
      <c r="C66" s="107" t="s">
        <v>782</v>
      </c>
      <c r="D66" s="107" t="s">
        <v>254</v>
      </c>
      <c r="E66" s="108" t="s">
        <v>168</v>
      </c>
      <c r="F66" s="108">
        <v>10</v>
      </c>
      <c r="G66" s="108">
        <v>3</v>
      </c>
      <c r="H66" s="108">
        <v>3</v>
      </c>
      <c r="I66" s="109">
        <f t="shared" si="9"/>
        <v>26</v>
      </c>
      <c r="J66" s="107"/>
      <c r="K66" s="108"/>
      <c r="L66" s="108"/>
      <c r="M66" s="108"/>
      <c r="N66" s="114"/>
      <c r="O66" s="111">
        <f t="shared" si="10"/>
        <v>0</v>
      </c>
      <c r="P66" s="112"/>
      <c r="Q66" s="111" t="e">
        <f t="shared" si="7"/>
        <v>#DIV/0!</v>
      </c>
      <c r="R66" s="107" t="s">
        <v>255</v>
      </c>
    </row>
    <row r="67" spans="1:18" s="35" customFormat="1" ht="46.5" x14ac:dyDescent="0.35">
      <c r="A67" s="101">
        <v>117</v>
      </c>
      <c r="B67" s="107" t="s">
        <v>258</v>
      </c>
      <c r="C67" s="107" t="s">
        <v>784</v>
      </c>
      <c r="D67" s="107" t="s">
        <v>259</v>
      </c>
      <c r="E67" s="108" t="s">
        <v>168</v>
      </c>
      <c r="F67" s="108">
        <v>8</v>
      </c>
      <c r="G67" s="108">
        <v>6</v>
      </c>
      <c r="H67" s="108">
        <v>3</v>
      </c>
      <c r="I67" s="109">
        <f t="shared" si="9"/>
        <v>25</v>
      </c>
      <c r="J67" s="107"/>
      <c r="K67" s="108"/>
      <c r="L67" s="108"/>
      <c r="M67" s="108"/>
      <c r="N67" s="114"/>
      <c r="O67" s="111">
        <f t="shared" si="10"/>
        <v>0</v>
      </c>
      <c r="P67" s="112"/>
      <c r="Q67" s="111" t="e">
        <f t="shared" si="7"/>
        <v>#DIV/0!</v>
      </c>
      <c r="R67" s="107" t="s">
        <v>260</v>
      </c>
    </row>
    <row r="68" spans="1:18" s="35" customFormat="1" ht="15.5" x14ac:dyDescent="0.35">
      <c r="A68" s="101">
        <v>118</v>
      </c>
      <c r="B68" s="107" t="s">
        <v>261</v>
      </c>
      <c r="C68" s="107" t="s">
        <v>722</v>
      </c>
      <c r="D68" s="107" t="s">
        <v>262</v>
      </c>
      <c r="E68" s="108" t="s">
        <v>168</v>
      </c>
      <c r="F68" s="108">
        <v>8</v>
      </c>
      <c r="G68" s="108">
        <v>6</v>
      </c>
      <c r="H68" s="108">
        <v>3</v>
      </c>
      <c r="I68" s="109">
        <f t="shared" si="9"/>
        <v>25</v>
      </c>
      <c r="J68" s="107"/>
      <c r="K68" s="108"/>
      <c r="L68" s="108"/>
      <c r="M68" s="108"/>
      <c r="N68" s="114"/>
      <c r="O68" s="111">
        <f t="shared" si="10"/>
        <v>0</v>
      </c>
      <c r="P68" s="112"/>
      <c r="Q68" s="111" t="e">
        <f t="shared" si="7"/>
        <v>#DIV/0!</v>
      </c>
      <c r="R68" s="107" t="s">
        <v>263</v>
      </c>
    </row>
    <row r="69" spans="1:18" s="35" customFormat="1" ht="31" x14ac:dyDescent="0.35">
      <c r="A69" s="101">
        <v>119</v>
      </c>
      <c r="B69" s="107" t="s">
        <v>256</v>
      </c>
      <c r="C69" s="107" t="s">
        <v>783</v>
      </c>
      <c r="D69" s="107" t="s">
        <v>257</v>
      </c>
      <c r="E69" s="108" t="s">
        <v>168</v>
      </c>
      <c r="F69" s="108">
        <v>8</v>
      </c>
      <c r="G69" s="108">
        <v>0</v>
      </c>
      <c r="H69" s="108">
        <v>9</v>
      </c>
      <c r="I69" s="109">
        <f t="shared" si="9"/>
        <v>25</v>
      </c>
      <c r="J69" s="107"/>
      <c r="K69" s="110"/>
      <c r="L69" s="110"/>
      <c r="M69" s="110"/>
      <c r="N69" s="114"/>
      <c r="O69" s="111">
        <f t="shared" si="10"/>
        <v>0</v>
      </c>
      <c r="P69" s="112"/>
      <c r="Q69" s="111" t="e">
        <f t="shared" si="7"/>
        <v>#DIV/0!</v>
      </c>
      <c r="R69" s="107" t="s">
        <v>1200</v>
      </c>
    </row>
    <row r="70" spans="1:18" s="35" customFormat="1" ht="46.5" x14ac:dyDescent="0.35">
      <c r="A70" s="101">
        <v>120</v>
      </c>
      <c r="B70" s="107" t="s">
        <v>266</v>
      </c>
      <c r="C70" s="107">
        <v>5</v>
      </c>
      <c r="D70" s="107" t="s">
        <v>259</v>
      </c>
      <c r="E70" s="108" t="s">
        <v>168</v>
      </c>
      <c r="F70" s="108">
        <v>6</v>
      </c>
      <c r="G70" s="108">
        <v>6</v>
      </c>
      <c r="H70" s="108">
        <v>6</v>
      </c>
      <c r="I70" s="109">
        <f t="shared" si="9"/>
        <v>24</v>
      </c>
      <c r="J70" s="107"/>
      <c r="K70" s="110"/>
      <c r="L70" s="110"/>
      <c r="M70" s="110"/>
      <c r="N70" s="114"/>
      <c r="O70" s="111">
        <f t="shared" si="10"/>
        <v>0</v>
      </c>
      <c r="P70" s="112"/>
      <c r="Q70" s="111" t="e">
        <f t="shared" si="7"/>
        <v>#DIV/0!</v>
      </c>
      <c r="R70" s="107" t="s">
        <v>267</v>
      </c>
    </row>
    <row r="71" spans="1:18" s="35" customFormat="1" ht="31" x14ac:dyDescent="0.35">
      <c r="A71" s="101">
        <v>121</v>
      </c>
      <c r="B71" s="107" t="s">
        <v>270</v>
      </c>
      <c r="C71" s="107" t="s">
        <v>786</v>
      </c>
      <c r="D71" s="107" t="s">
        <v>271</v>
      </c>
      <c r="E71" s="108" t="s">
        <v>168</v>
      </c>
      <c r="F71" s="108">
        <v>6</v>
      </c>
      <c r="G71" s="108">
        <v>6</v>
      </c>
      <c r="H71" s="108">
        <v>6</v>
      </c>
      <c r="I71" s="109">
        <f t="shared" si="9"/>
        <v>24</v>
      </c>
      <c r="J71" s="107"/>
      <c r="K71" s="110"/>
      <c r="L71" s="110"/>
      <c r="M71" s="110"/>
      <c r="N71" s="114"/>
      <c r="O71" s="111">
        <f t="shared" si="10"/>
        <v>0</v>
      </c>
      <c r="P71" s="112"/>
      <c r="Q71" s="111" t="e">
        <f t="shared" si="7"/>
        <v>#DIV/0!</v>
      </c>
      <c r="R71" s="107" t="s">
        <v>272</v>
      </c>
    </row>
    <row r="72" spans="1:18" s="35" customFormat="1" ht="60" customHeight="1" x14ac:dyDescent="0.35">
      <c r="A72" s="101">
        <v>122</v>
      </c>
      <c r="B72" s="107" t="s">
        <v>229</v>
      </c>
      <c r="C72" s="107">
        <v>19</v>
      </c>
      <c r="D72" s="107" t="s">
        <v>733</v>
      </c>
      <c r="E72" s="108" t="s">
        <v>168</v>
      </c>
      <c r="F72" s="108">
        <v>6</v>
      </c>
      <c r="G72" s="108">
        <v>6</v>
      </c>
      <c r="H72" s="108">
        <v>6</v>
      </c>
      <c r="I72" s="109">
        <f>(F72*2)+G72+H72</f>
        <v>24</v>
      </c>
      <c r="J72" s="107"/>
      <c r="K72" s="110"/>
      <c r="L72" s="110"/>
      <c r="M72" s="110"/>
      <c r="N72" s="114"/>
      <c r="O72" s="111"/>
      <c r="P72" s="112"/>
      <c r="Q72" s="111" t="e">
        <f t="shared" ref="Q72:Q95" si="11">(O72/P72)*1000</f>
        <v>#DIV/0!</v>
      </c>
      <c r="R72" s="107" t="s">
        <v>732</v>
      </c>
    </row>
    <row r="73" spans="1:18" s="35" customFormat="1" ht="31" x14ac:dyDescent="0.35">
      <c r="A73" s="101">
        <v>123</v>
      </c>
      <c r="B73" s="107" t="s">
        <v>268</v>
      </c>
      <c r="C73" s="107" t="s">
        <v>785</v>
      </c>
      <c r="D73" s="107" t="s">
        <v>138</v>
      </c>
      <c r="E73" s="108" t="s">
        <v>168</v>
      </c>
      <c r="F73" s="108">
        <v>6</v>
      </c>
      <c r="G73" s="108">
        <v>6</v>
      </c>
      <c r="H73" s="108">
        <v>6</v>
      </c>
      <c r="I73" s="109">
        <f>F73*2+G73+H73</f>
        <v>24</v>
      </c>
      <c r="J73" s="107"/>
      <c r="K73" s="110"/>
      <c r="L73" s="110"/>
      <c r="M73" s="110"/>
      <c r="N73" s="114"/>
      <c r="O73" s="111">
        <f>(((F73*K73*2)+(G73*L73)+(H73*M73))*N73)*100</f>
        <v>0</v>
      </c>
      <c r="P73" s="112"/>
      <c r="Q73" s="111" t="e">
        <f t="shared" si="11"/>
        <v>#DIV/0!</v>
      </c>
      <c r="R73" s="107" t="s">
        <v>269</v>
      </c>
    </row>
    <row r="74" spans="1:18" s="35" customFormat="1" ht="77.25" customHeight="1" x14ac:dyDescent="0.35">
      <c r="A74" s="101">
        <v>124</v>
      </c>
      <c r="B74" s="107" t="s">
        <v>656</v>
      </c>
      <c r="C74" s="107">
        <v>12</v>
      </c>
      <c r="D74" s="107" t="s">
        <v>666</v>
      </c>
      <c r="E74" s="108" t="s">
        <v>168</v>
      </c>
      <c r="F74" s="108">
        <v>2</v>
      </c>
      <c r="G74" s="108">
        <v>9</v>
      </c>
      <c r="H74" s="108">
        <v>9</v>
      </c>
      <c r="I74" s="109">
        <f>(F74*2)+G74+H74</f>
        <v>22</v>
      </c>
      <c r="J74" s="108"/>
      <c r="K74" s="108"/>
      <c r="L74" s="108"/>
      <c r="M74" s="108"/>
      <c r="N74" s="114"/>
      <c r="O74" s="108"/>
      <c r="P74" s="112"/>
      <c r="Q74" s="111" t="e">
        <f t="shared" si="11"/>
        <v>#DIV/0!</v>
      </c>
      <c r="R74" s="107" t="s">
        <v>1198</v>
      </c>
    </row>
    <row r="75" spans="1:18" s="35" customFormat="1" ht="31" x14ac:dyDescent="0.35">
      <c r="A75" s="101">
        <v>125</v>
      </c>
      <c r="B75" s="107" t="s">
        <v>288</v>
      </c>
      <c r="C75" s="107">
        <v>12</v>
      </c>
      <c r="D75" s="107" t="s">
        <v>289</v>
      </c>
      <c r="E75" s="108" t="s">
        <v>168</v>
      </c>
      <c r="F75" s="108">
        <v>8</v>
      </c>
      <c r="G75" s="108">
        <v>1</v>
      </c>
      <c r="H75" s="108">
        <v>3</v>
      </c>
      <c r="I75" s="109">
        <f>F75*2+G75+H75</f>
        <v>20</v>
      </c>
      <c r="J75" s="107"/>
      <c r="K75" s="110"/>
      <c r="L75" s="110"/>
      <c r="M75" s="110"/>
      <c r="N75" s="114"/>
      <c r="O75" s="111">
        <f>(((F75*K75*2)+(G75*L75)+(H75*M75))*N75)*100</f>
        <v>0</v>
      </c>
      <c r="P75" s="112"/>
      <c r="Q75" s="111" t="e">
        <f t="shared" si="11"/>
        <v>#DIV/0!</v>
      </c>
      <c r="R75" s="107" t="s">
        <v>290</v>
      </c>
    </row>
    <row r="76" spans="1:18" s="35" customFormat="1" ht="15.5" x14ac:dyDescent="0.35">
      <c r="A76" s="101">
        <v>126</v>
      </c>
      <c r="B76" s="107" t="s">
        <v>665</v>
      </c>
      <c r="C76" s="107">
        <v>2</v>
      </c>
      <c r="D76" s="107" t="s">
        <v>668</v>
      </c>
      <c r="E76" s="108" t="s">
        <v>168</v>
      </c>
      <c r="F76" s="108">
        <v>4</v>
      </c>
      <c r="G76" s="108">
        <v>6</v>
      </c>
      <c r="H76" s="108">
        <v>6</v>
      </c>
      <c r="I76" s="109">
        <f>(F76*2)+G76+H76</f>
        <v>20</v>
      </c>
      <c r="J76" s="108"/>
      <c r="K76" s="108"/>
      <c r="L76" s="108"/>
      <c r="M76" s="108"/>
      <c r="N76" s="114"/>
      <c r="O76" s="108"/>
      <c r="P76" s="112"/>
      <c r="Q76" s="111" t="e">
        <f t="shared" si="11"/>
        <v>#DIV/0!</v>
      </c>
      <c r="R76" s="107"/>
    </row>
    <row r="77" spans="1:18" s="35" customFormat="1" ht="31" x14ac:dyDescent="0.35">
      <c r="A77" s="101">
        <v>128</v>
      </c>
      <c r="B77" s="107" t="s">
        <v>283</v>
      </c>
      <c r="C77" s="107" t="s">
        <v>787</v>
      </c>
      <c r="D77" s="107" t="s">
        <v>284</v>
      </c>
      <c r="E77" s="108" t="s">
        <v>168</v>
      </c>
      <c r="F77" s="108">
        <v>4</v>
      </c>
      <c r="G77" s="108">
        <v>6</v>
      </c>
      <c r="H77" s="108">
        <v>6</v>
      </c>
      <c r="I77" s="109">
        <f t="shared" ref="I77:I91" si="12">F77*2+G77+H77</f>
        <v>20</v>
      </c>
      <c r="J77" s="107"/>
      <c r="K77" s="110"/>
      <c r="L77" s="110"/>
      <c r="M77" s="110"/>
      <c r="N77" s="114"/>
      <c r="O77" s="111">
        <f t="shared" ref="O77:O85" si="13">(((F77*K77*2)+(G77*L77)+(H77*M77))*N77)*100</f>
        <v>0</v>
      </c>
      <c r="P77" s="112"/>
      <c r="Q77" s="111" t="e">
        <f t="shared" si="11"/>
        <v>#DIV/0!</v>
      </c>
      <c r="R77" s="107" t="s">
        <v>285</v>
      </c>
    </row>
    <row r="78" spans="1:18" s="35" customFormat="1" ht="31" x14ac:dyDescent="0.35">
      <c r="A78" s="101">
        <v>129</v>
      </c>
      <c r="B78" s="107" t="s">
        <v>286</v>
      </c>
      <c r="C78" s="107" t="s">
        <v>713</v>
      </c>
      <c r="D78" s="107" t="s">
        <v>287</v>
      </c>
      <c r="E78" s="108" t="s">
        <v>168</v>
      </c>
      <c r="F78" s="108">
        <v>4</v>
      </c>
      <c r="G78" s="108">
        <v>6</v>
      </c>
      <c r="H78" s="108">
        <v>6</v>
      </c>
      <c r="I78" s="109">
        <f t="shared" si="12"/>
        <v>20</v>
      </c>
      <c r="J78" s="107"/>
      <c r="K78" s="110"/>
      <c r="L78" s="110"/>
      <c r="M78" s="110"/>
      <c r="N78" s="114"/>
      <c r="O78" s="111">
        <f t="shared" si="13"/>
        <v>0</v>
      </c>
      <c r="P78" s="112"/>
      <c r="Q78" s="111" t="e">
        <f t="shared" si="11"/>
        <v>#DIV/0!</v>
      </c>
      <c r="R78" s="107" t="s">
        <v>1201</v>
      </c>
    </row>
    <row r="79" spans="1:18" s="35" customFormat="1" ht="41.25" customHeight="1" x14ac:dyDescent="0.35">
      <c r="A79" s="101">
        <v>130</v>
      </c>
      <c r="B79" s="107" t="s">
        <v>291</v>
      </c>
      <c r="C79" s="107">
        <v>5</v>
      </c>
      <c r="D79" s="107" t="s">
        <v>292</v>
      </c>
      <c r="E79" s="108" t="s">
        <v>168</v>
      </c>
      <c r="F79" s="108">
        <v>6</v>
      </c>
      <c r="G79" s="108">
        <v>0</v>
      </c>
      <c r="H79" s="108">
        <v>6</v>
      </c>
      <c r="I79" s="109">
        <f t="shared" si="12"/>
        <v>18</v>
      </c>
      <c r="J79" s="107"/>
      <c r="K79" s="110"/>
      <c r="L79" s="110"/>
      <c r="M79" s="110"/>
      <c r="N79" s="114"/>
      <c r="O79" s="111">
        <f t="shared" si="13"/>
        <v>0</v>
      </c>
      <c r="P79" s="112"/>
      <c r="Q79" s="111" t="e">
        <f t="shared" si="11"/>
        <v>#DIV/0!</v>
      </c>
      <c r="R79" s="107" t="s">
        <v>1037</v>
      </c>
    </row>
    <row r="80" spans="1:18" s="35" customFormat="1" ht="65.25" customHeight="1" x14ac:dyDescent="0.35">
      <c r="A80" s="101">
        <v>135</v>
      </c>
      <c r="B80" s="107" t="s">
        <v>304</v>
      </c>
      <c r="C80" s="107">
        <v>18</v>
      </c>
      <c r="D80" s="107" t="s">
        <v>305</v>
      </c>
      <c r="E80" s="108" t="s">
        <v>168</v>
      </c>
      <c r="F80" s="108">
        <v>4</v>
      </c>
      <c r="G80" s="108">
        <v>3</v>
      </c>
      <c r="H80" s="108">
        <v>6</v>
      </c>
      <c r="I80" s="109">
        <f t="shared" si="12"/>
        <v>17</v>
      </c>
      <c r="J80" s="107"/>
      <c r="K80" s="110"/>
      <c r="L80" s="110"/>
      <c r="M80" s="110"/>
      <c r="N80" s="114"/>
      <c r="O80" s="111">
        <f t="shared" si="13"/>
        <v>0</v>
      </c>
      <c r="P80" s="112"/>
      <c r="Q80" s="111" t="e">
        <f t="shared" si="11"/>
        <v>#DIV/0!</v>
      </c>
      <c r="R80" s="107" t="s">
        <v>1202</v>
      </c>
    </row>
    <row r="81" spans="1:18" s="35" customFormat="1" ht="15.5" x14ac:dyDescent="0.35">
      <c r="A81" s="101">
        <v>137</v>
      </c>
      <c r="B81" s="107" t="s">
        <v>1097</v>
      </c>
      <c r="C81" s="107">
        <v>9</v>
      </c>
      <c r="D81" s="107" t="s">
        <v>312</v>
      </c>
      <c r="E81" s="108" t="s">
        <v>168</v>
      </c>
      <c r="F81" s="108">
        <v>2</v>
      </c>
      <c r="G81" s="108">
        <v>6</v>
      </c>
      <c r="H81" s="108">
        <v>6</v>
      </c>
      <c r="I81" s="109">
        <f t="shared" si="12"/>
        <v>16</v>
      </c>
      <c r="J81" s="107"/>
      <c r="K81" s="108"/>
      <c r="L81" s="108"/>
      <c r="M81" s="108"/>
      <c r="N81" s="114"/>
      <c r="O81" s="111">
        <f t="shared" si="13"/>
        <v>0</v>
      </c>
      <c r="P81" s="112"/>
      <c r="Q81" s="111" t="e">
        <f t="shared" si="11"/>
        <v>#DIV/0!</v>
      </c>
      <c r="R81" s="107" t="s">
        <v>313</v>
      </c>
    </row>
    <row r="82" spans="1:18" s="35" customFormat="1" ht="44.25" customHeight="1" x14ac:dyDescent="0.35">
      <c r="A82" s="101">
        <v>139</v>
      </c>
      <c r="B82" s="107" t="s">
        <v>316</v>
      </c>
      <c r="C82" s="107" t="s">
        <v>722</v>
      </c>
      <c r="D82" s="107" t="s">
        <v>312</v>
      </c>
      <c r="E82" s="108" t="s">
        <v>168</v>
      </c>
      <c r="F82" s="108">
        <v>2</v>
      </c>
      <c r="G82" s="108">
        <v>6</v>
      </c>
      <c r="H82" s="108">
        <v>6</v>
      </c>
      <c r="I82" s="109">
        <f t="shared" si="12"/>
        <v>16</v>
      </c>
      <c r="J82" s="107"/>
      <c r="K82" s="108"/>
      <c r="L82" s="108"/>
      <c r="M82" s="108"/>
      <c r="N82" s="114"/>
      <c r="O82" s="111">
        <f t="shared" si="13"/>
        <v>0</v>
      </c>
      <c r="P82" s="112"/>
      <c r="Q82" s="111" t="e">
        <f t="shared" si="11"/>
        <v>#DIV/0!</v>
      </c>
      <c r="R82" s="107" t="s">
        <v>317</v>
      </c>
    </row>
    <row r="83" spans="1:18" s="35" customFormat="1" ht="30" customHeight="1" x14ac:dyDescent="0.35">
      <c r="A83" s="101">
        <v>140</v>
      </c>
      <c r="B83" s="107" t="s">
        <v>1096</v>
      </c>
      <c r="C83" s="107" t="s">
        <v>789</v>
      </c>
      <c r="D83" s="107" t="s">
        <v>318</v>
      </c>
      <c r="E83" s="108" t="s">
        <v>168</v>
      </c>
      <c r="F83" s="108">
        <v>4</v>
      </c>
      <c r="G83" s="108">
        <v>6</v>
      </c>
      <c r="H83" s="108">
        <v>1</v>
      </c>
      <c r="I83" s="109">
        <f t="shared" si="12"/>
        <v>15</v>
      </c>
      <c r="J83" s="107"/>
      <c r="K83" s="108"/>
      <c r="L83" s="108"/>
      <c r="M83" s="108"/>
      <c r="N83" s="114"/>
      <c r="O83" s="111">
        <f t="shared" si="13"/>
        <v>0</v>
      </c>
      <c r="P83" s="112"/>
      <c r="Q83" s="111" t="e">
        <f t="shared" si="11"/>
        <v>#DIV/0!</v>
      </c>
      <c r="R83" s="107" t="s">
        <v>726</v>
      </c>
    </row>
    <row r="84" spans="1:18" s="35" customFormat="1" ht="57.75" customHeight="1" x14ac:dyDescent="0.35">
      <c r="A84" s="101">
        <v>141</v>
      </c>
      <c r="B84" s="107" t="s">
        <v>319</v>
      </c>
      <c r="C84" s="107">
        <v>12</v>
      </c>
      <c r="D84" s="107" t="s">
        <v>320</v>
      </c>
      <c r="E84" s="108" t="s">
        <v>168</v>
      </c>
      <c r="F84" s="108">
        <v>4</v>
      </c>
      <c r="G84" s="108">
        <v>6</v>
      </c>
      <c r="H84" s="108">
        <v>1</v>
      </c>
      <c r="I84" s="109">
        <f t="shared" si="12"/>
        <v>15</v>
      </c>
      <c r="J84" s="107"/>
      <c r="K84" s="110"/>
      <c r="L84" s="110"/>
      <c r="M84" s="110"/>
      <c r="N84" s="114"/>
      <c r="O84" s="111">
        <f t="shared" si="13"/>
        <v>0</v>
      </c>
      <c r="P84" s="112"/>
      <c r="Q84" s="111" t="e">
        <f t="shared" si="11"/>
        <v>#DIV/0!</v>
      </c>
      <c r="R84" s="107" t="s">
        <v>321</v>
      </c>
    </row>
    <row r="85" spans="1:18" s="35" customFormat="1" ht="45" customHeight="1" x14ac:dyDescent="0.35">
      <c r="A85" s="101">
        <v>142</v>
      </c>
      <c r="B85" s="107" t="s">
        <v>330</v>
      </c>
      <c r="C85" s="107" t="s">
        <v>790</v>
      </c>
      <c r="D85" s="107" t="s">
        <v>331</v>
      </c>
      <c r="E85" s="108" t="s">
        <v>168</v>
      </c>
      <c r="F85" s="108">
        <v>1</v>
      </c>
      <c r="G85" s="108">
        <v>6</v>
      </c>
      <c r="H85" s="108">
        <v>6</v>
      </c>
      <c r="I85" s="109">
        <f t="shared" si="12"/>
        <v>14</v>
      </c>
      <c r="J85" s="107"/>
      <c r="K85" s="110"/>
      <c r="L85" s="110"/>
      <c r="M85" s="110"/>
      <c r="N85" s="114"/>
      <c r="O85" s="111">
        <f t="shared" si="13"/>
        <v>0</v>
      </c>
      <c r="P85" s="112"/>
      <c r="Q85" s="111" t="e">
        <f t="shared" si="11"/>
        <v>#DIV/0!</v>
      </c>
      <c r="R85" s="107" t="s">
        <v>332</v>
      </c>
    </row>
    <row r="86" spans="1:18" s="35" customFormat="1" ht="52.5" customHeight="1" x14ac:dyDescent="0.35">
      <c r="A86" s="101">
        <v>143</v>
      </c>
      <c r="B86" s="107" t="s">
        <v>328</v>
      </c>
      <c r="C86" s="107">
        <v>6</v>
      </c>
      <c r="D86" s="107" t="s">
        <v>329</v>
      </c>
      <c r="E86" s="108" t="s">
        <v>168</v>
      </c>
      <c r="F86" s="108">
        <v>1</v>
      </c>
      <c r="G86" s="108">
        <v>3</v>
      </c>
      <c r="H86" s="108">
        <v>9</v>
      </c>
      <c r="I86" s="109">
        <f t="shared" si="12"/>
        <v>14</v>
      </c>
      <c r="J86" s="107"/>
      <c r="K86" s="110"/>
      <c r="L86" s="110"/>
      <c r="M86" s="110"/>
      <c r="N86" s="114"/>
      <c r="O86" s="111"/>
      <c r="P86" s="112"/>
      <c r="Q86" s="111" t="e">
        <f t="shared" si="11"/>
        <v>#DIV/0!</v>
      </c>
      <c r="R86" s="107" t="s">
        <v>824</v>
      </c>
    </row>
    <row r="87" spans="1:18" s="35" customFormat="1" ht="15.5" x14ac:dyDescent="0.35">
      <c r="A87" s="101">
        <v>144</v>
      </c>
      <c r="B87" s="107" t="s">
        <v>335</v>
      </c>
      <c r="C87" s="107">
        <v>13</v>
      </c>
      <c r="D87" s="107" t="s">
        <v>336</v>
      </c>
      <c r="E87" s="108" t="s">
        <v>168</v>
      </c>
      <c r="F87" s="108">
        <v>1</v>
      </c>
      <c r="G87" s="108">
        <v>6</v>
      </c>
      <c r="H87" s="108">
        <v>6</v>
      </c>
      <c r="I87" s="109">
        <f t="shared" si="12"/>
        <v>14</v>
      </c>
      <c r="J87" s="107"/>
      <c r="K87" s="110"/>
      <c r="L87" s="110"/>
      <c r="M87" s="110"/>
      <c r="N87" s="114"/>
      <c r="O87" s="111">
        <f>(((F87*K87*2)+(G87*L87)+(H87*M87))*N87)*100</f>
        <v>0</v>
      </c>
      <c r="P87" s="112"/>
      <c r="Q87" s="111" t="e">
        <f t="shared" si="11"/>
        <v>#DIV/0!</v>
      </c>
      <c r="R87" s="107" t="s">
        <v>337</v>
      </c>
    </row>
    <row r="88" spans="1:18" s="35" customFormat="1" ht="30" customHeight="1" x14ac:dyDescent="0.35">
      <c r="A88" s="101">
        <v>145</v>
      </c>
      <c r="B88" s="107" t="s">
        <v>1095</v>
      </c>
      <c r="C88" s="107" t="s">
        <v>791</v>
      </c>
      <c r="D88" s="107" t="s">
        <v>333</v>
      </c>
      <c r="E88" s="108" t="s">
        <v>168</v>
      </c>
      <c r="F88" s="108">
        <v>1</v>
      </c>
      <c r="G88" s="108">
        <v>6</v>
      </c>
      <c r="H88" s="108">
        <v>6</v>
      </c>
      <c r="I88" s="109">
        <f t="shared" si="12"/>
        <v>14</v>
      </c>
      <c r="J88" s="107"/>
      <c r="K88" s="110"/>
      <c r="L88" s="110"/>
      <c r="M88" s="110"/>
      <c r="N88" s="114"/>
      <c r="O88" s="111">
        <f>(((F88*K88*2)+(G88*L88)+(H88*M88))*N88)*100</f>
        <v>0</v>
      </c>
      <c r="P88" s="112"/>
      <c r="Q88" s="111" t="e">
        <f t="shared" si="11"/>
        <v>#DIV/0!</v>
      </c>
      <c r="R88" s="107" t="s">
        <v>334</v>
      </c>
    </row>
    <row r="89" spans="1:18" s="35" customFormat="1" ht="46.5" x14ac:dyDescent="0.35">
      <c r="A89" s="101">
        <v>146</v>
      </c>
      <c r="B89" s="107" t="s">
        <v>1094</v>
      </c>
      <c r="C89" s="107">
        <v>5</v>
      </c>
      <c r="D89" s="107" t="s">
        <v>341</v>
      </c>
      <c r="E89" s="108" t="s">
        <v>168</v>
      </c>
      <c r="F89" s="108">
        <v>1</v>
      </c>
      <c r="G89" s="108">
        <v>6</v>
      </c>
      <c r="H89" s="108">
        <v>6</v>
      </c>
      <c r="I89" s="109">
        <f t="shared" si="12"/>
        <v>14</v>
      </c>
      <c r="J89" s="107"/>
      <c r="K89" s="110"/>
      <c r="L89" s="110"/>
      <c r="M89" s="110"/>
      <c r="N89" s="114"/>
      <c r="O89" s="111">
        <f>(((F89*K89*2)+(G89*L89)+(H89*M89))*N89)*100</f>
        <v>0</v>
      </c>
      <c r="P89" s="112"/>
      <c r="Q89" s="111" t="e">
        <f t="shared" si="11"/>
        <v>#DIV/0!</v>
      </c>
      <c r="R89" s="107" t="s">
        <v>342</v>
      </c>
    </row>
    <row r="90" spans="1:18" s="35" customFormat="1" ht="31" x14ac:dyDescent="0.35">
      <c r="A90" s="101">
        <v>147</v>
      </c>
      <c r="B90" s="107" t="s">
        <v>338</v>
      </c>
      <c r="C90" s="107" t="s">
        <v>778</v>
      </c>
      <c r="D90" s="107" t="s">
        <v>339</v>
      </c>
      <c r="E90" s="108" t="s">
        <v>168</v>
      </c>
      <c r="F90" s="108">
        <v>1</v>
      </c>
      <c r="G90" s="108">
        <v>6</v>
      </c>
      <c r="H90" s="108">
        <v>6</v>
      </c>
      <c r="I90" s="109">
        <f t="shared" si="12"/>
        <v>14</v>
      </c>
      <c r="J90" s="107"/>
      <c r="K90" s="110"/>
      <c r="L90" s="110"/>
      <c r="M90" s="110"/>
      <c r="N90" s="114"/>
      <c r="O90" s="111">
        <f>(((F90*K90*2)+(G90*L90)+(H90*M90))*N90)*100</f>
        <v>0</v>
      </c>
      <c r="P90" s="112"/>
      <c r="Q90" s="111" t="e">
        <f t="shared" si="11"/>
        <v>#DIV/0!</v>
      </c>
      <c r="R90" s="107" t="s">
        <v>340</v>
      </c>
    </row>
    <row r="91" spans="1:18" s="35" customFormat="1" ht="31" x14ac:dyDescent="0.35">
      <c r="A91" s="101">
        <v>148</v>
      </c>
      <c r="B91" s="107" t="s">
        <v>345</v>
      </c>
      <c r="C91" s="107" t="s">
        <v>722</v>
      </c>
      <c r="D91" s="107" t="s">
        <v>346</v>
      </c>
      <c r="E91" s="108" t="s">
        <v>168</v>
      </c>
      <c r="F91" s="108">
        <v>2</v>
      </c>
      <c r="G91" s="108">
        <v>1</v>
      </c>
      <c r="H91" s="108">
        <v>9</v>
      </c>
      <c r="I91" s="109">
        <f t="shared" si="12"/>
        <v>14</v>
      </c>
      <c r="J91" s="107"/>
      <c r="K91" s="110"/>
      <c r="L91" s="110"/>
      <c r="M91" s="110"/>
      <c r="N91" s="114"/>
      <c r="O91" s="111">
        <f>(((F91*K91*2)+(G91*L91)+(H91*M91))*N91)*100</f>
        <v>0</v>
      </c>
      <c r="P91" s="112"/>
      <c r="Q91" s="111" t="e">
        <f t="shared" si="11"/>
        <v>#DIV/0!</v>
      </c>
      <c r="R91" s="107" t="s">
        <v>347</v>
      </c>
    </row>
    <row r="92" spans="1:18" s="35" customFormat="1" ht="31" x14ac:dyDescent="0.35">
      <c r="A92" s="101">
        <v>149</v>
      </c>
      <c r="B92" s="107" t="s">
        <v>1093</v>
      </c>
      <c r="C92" s="107" t="s">
        <v>833</v>
      </c>
      <c r="D92" s="107" t="s">
        <v>396</v>
      </c>
      <c r="E92" s="108" t="s">
        <v>168</v>
      </c>
      <c r="F92" s="108">
        <v>2</v>
      </c>
      <c r="G92" s="108">
        <v>3</v>
      </c>
      <c r="H92" s="108">
        <v>6</v>
      </c>
      <c r="I92" s="109">
        <f>(F92*2)+G92+H92</f>
        <v>13</v>
      </c>
      <c r="J92" s="108"/>
      <c r="K92" s="108"/>
      <c r="L92" s="108"/>
      <c r="M92" s="108"/>
      <c r="N92" s="114"/>
      <c r="O92" s="108"/>
      <c r="P92" s="112"/>
      <c r="Q92" s="111" t="e">
        <f t="shared" si="11"/>
        <v>#DIV/0!</v>
      </c>
      <c r="R92" s="107" t="s">
        <v>858</v>
      </c>
    </row>
    <row r="93" spans="1:18" s="35" customFormat="1" ht="29.25" customHeight="1" x14ac:dyDescent="0.35">
      <c r="A93" s="101">
        <v>150</v>
      </c>
      <c r="B93" s="107" t="s">
        <v>348</v>
      </c>
      <c r="C93" s="107">
        <v>6</v>
      </c>
      <c r="D93" s="107" t="s">
        <v>349</v>
      </c>
      <c r="E93" s="108" t="s">
        <v>168</v>
      </c>
      <c r="F93" s="108">
        <v>2</v>
      </c>
      <c r="G93" s="108">
        <v>6</v>
      </c>
      <c r="H93" s="108">
        <v>3</v>
      </c>
      <c r="I93" s="109">
        <f>F93*2+G93+H93</f>
        <v>13</v>
      </c>
      <c r="J93" s="107"/>
      <c r="K93" s="110"/>
      <c r="L93" s="110"/>
      <c r="M93" s="110"/>
      <c r="N93" s="114"/>
      <c r="O93" s="111">
        <f>(((F93*K93*2)+(G93*L93)+(H93*M93))*N93)*100</f>
        <v>0</v>
      </c>
      <c r="P93" s="112"/>
      <c r="Q93" s="111" t="e">
        <f t="shared" si="11"/>
        <v>#DIV/0!</v>
      </c>
      <c r="R93" s="107" t="s">
        <v>350</v>
      </c>
    </row>
    <row r="94" spans="1:18" s="35" customFormat="1" ht="15.5" x14ac:dyDescent="0.35">
      <c r="A94" s="101">
        <v>151</v>
      </c>
      <c r="B94" s="107" t="s">
        <v>361</v>
      </c>
      <c r="C94" s="107">
        <v>15</v>
      </c>
      <c r="D94" s="107" t="s">
        <v>362</v>
      </c>
      <c r="E94" s="108" t="s">
        <v>168</v>
      </c>
      <c r="F94" s="108">
        <v>0</v>
      </c>
      <c r="G94" s="108">
        <v>6</v>
      </c>
      <c r="H94" s="108">
        <v>6</v>
      </c>
      <c r="I94" s="109">
        <f>F94*2+G94+H94</f>
        <v>12</v>
      </c>
      <c r="J94" s="107"/>
      <c r="K94" s="110"/>
      <c r="L94" s="110"/>
      <c r="M94" s="110"/>
      <c r="N94" s="114"/>
      <c r="O94" s="111">
        <f>(((F94*K94*2)+(G94*L94)+(H94*M94))*N94)*100</f>
        <v>0</v>
      </c>
      <c r="P94" s="112"/>
      <c r="Q94" s="111" t="e">
        <f t="shared" si="11"/>
        <v>#DIV/0!</v>
      </c>
      <c r="R94" s="107" t="s">
        <v>363</v>
      </c>
    </row>
    <row r="95" spans="1:18" s="35" customFormat="1" ht="31" x14ac:dyDescent="0.35">
      <c r="A95" s="101">
        <v>152</v>
      </c>
      <c r="B95" s="107" t="s">
        <v>359</v>
      </c>
      <c r="C95" s="107">
        <v>1</v>
      </c>
      <c r="D95" s="107" t="s">
        <v>171</v>
      </c>
      <c r="E95" s="108" t="s">
        <v>168</v>
      </c>
      <c r="F95" s="108">
        <v>0</v>
      </c>
      <c r="G95" s="108">
        <v>6</v>
      </c>
      <c r="H95" s="108">
        <v>6</v>
      </c>
      <c r="I95" s="109">
        <f>F95*2+G95+H95</f>
        <v>12</v>
      </c>
      <c r="J95" s="107"/>
      <c r="K95" s="110"/>
      <c r="L95" s="110"/>
      <c r="M95" s="110"/>
      <c r="N95" s="114"/>
      <c r="O95" s="111">
        <f>(((F95*K95*2)+(G95*L95)+(H95*M95))*N95)*100</f>
        <v>0</v>
      </c>
      <c r="P95" s="112"/>
      <c r="Q95" s="111" t="e">
        <f t="shared" si="11"/>
        <v>#DIV/0!</v>
      </c>
      <c r="R95" s="107" t="s">
        <v>360</v>
      </c>
    </row>
    <row r="96" spans="1:18" s="35" customFormat="1" ht="45" customHeight="1" x14ac:dyDescent="0.35">
      <c r="A96" s="101">
        <v>154</v>
      </c>
      <c r="B96" s="107" t="s">
        <v>840</v>
      </c>
      <c r="C96" s="107">
        <v>12</v>
      </c>
      <c r="D96" s="107" t="s">
        <v>841</v>
      </c>
      <c r="E96" s="108" t="s">
        <v>168</v>
      </c>
      <c r="F96" s="108">
        <v>0</v>
      </c>
      <c r="G96" s="108">
        <v>3</v>
      </c>
      <c r="H96" s="108">
        <v>6</v>
      </c>
      <c r="I96" s="109">
        <f>(F96*2)+G96+H96</f>
        <v>9</v>
      </c>
      <c r="J96" s="108"/>
      <c r="K96" s="108"/>
      <c r="L96" s="108"/>
      <c r="M96" s="108"/>
      <c r="N96" s="114"/>
      <c r="O96" s="108"/>
      <c r="P96" s="112"/>
      <c r="Q96" s="111" t="e">
        <f t="shared" ref="Q96:Q97" si="14">(O96/P96)*1000</f>
        <v>#DIV/0!</v>
      </c>
      <c r="R96" s="107" t="s">
        <v>855</v>
      </c>
    </row>
    <row r="97" spans="1:18" s="35" customFormat="1" ht="42.75" customHeight="1" x14ac:dyDescent="0.35">
      <c r="A97" s="101">
        <v>155</v>
      </c>
      <c r="B97" s="107" t="s">
        <v>737</v>
      </c>
      <c r="C97" s="108">
        <v>5</v>
      </c>
      <c r="D97" s="107" t="s">
        <v>739</v>
      </c>
      <c r="E97" s="108" t="s">
        <v>168</v>
      </c>
      <c r="F97" s="108">
        <v>0</v>
      </c>
      <c r="G97" s="108">
        <v>6</v>
      </c>
      <c r="H97" s="108">
        <v>3</v>
      </c>
      <c r="I97" s="109">
        <f>(F97*2)+G97+H97</f>
        <v>9</v>
      </c>
      <c r="J97" s="108"/>
      <c r="K97" s="108"/>
      <c r="L97" s="108"/>
      <c r="M97" s="108"/>
      <c r="N97" s="114"/>
      <c r="O97" s="108"/>
      <c r="P97" s="112"/>
      <c r="Q97" s="111" t="e">
        <f t="shared" si="14"/>
        <v>#DIV/0!</v>
      </c>
      <c r="R97" s="107" t="s">
        <v>738</v>
      </c>
    </row>
    <row r="98" spans="1:18" s="35" customFormat="1" ht="15.5" x14ac:dyDescent="0.35">
      <c r="A98" s="101">
        <v>156</v>
      </c>
      <c r="B98" s="107" t="s">
        <v>984</v>
      </c>
      <c r="C98" s="107" t="s">
        <v>793</v>
      </c>
      <c r="D98" s="107" t="s">
        <v>750</v>
      </c>
      <c r="E98" s="108" t="s">
        <v>168</v>
      </c>
      <c r="F98" s="108"/>
      <c r="G98" s="108"/>
      <c r="H98" s="108"/>
      <c r="I98" s="109"/>
      <c r="J98" s="107" t="s">
        <v>962</v>
      </c>
      <c r="K98" s="110"/>
      <c r="L98" s="110"/>
      <c r="M98" s="110"/>
      <c r="N98" s="114"/>
      <c r="O98" s="111"/>
      <c r="P98" s="112"/>
      <c r="Q98" s="111"/>
      <c r="R98" s="107" t="s">
        <v>1056</v>
      </c>
    </row>
    <row r="99" spans="1:18" s="35" customFormat="1" ht="30" customHeight="1" x14ac:dyDescent="0.35">
      <c r="A99" s="101">
        <v>157</v>
      </c>
      <c r="B99" s="107" t="s">
        <v>775</v>
      </c>
      <c r="C99" s="108">
        <v>12</v>
      </c>
      <c r="D99" s="107" t="s">
        <v>891</v>
      </c>
      <c r="E99" s="108" t="s">
        <v>670</v>
      </c>
      <c r="F99" s="108">
        <v>10</v>
      </c>
      <c r="G99" s="108">
        <v>9</v>
      </c>
      <c r="H99" s="108">
        <v>9</v>
      </c>
      <c r="I99" s="109">
        <f t="shared" ref="I99:I108" si="15">(F99*2)+G99+H99</f>
        <v>38</v>
      </c>
      <c r="J99" s="108"/>
      <c r="K99" s="108"/>
      <c r="L99" s="108"/>
      <c r="M99" s="108"/>
      <c r="N99" s="114"/>
      <c r="O99" s="108"/>
      <c r="P99" s="112"/>
      <c r="Q99" s="111" t="e">
        <f t="shared" ref="Q99:Q106" si="16">(O99/P99)*1000</f>
        <v>#DIV/0!</v>
      </c>
      <c r="R99" s="108"/>
    </row>
    <row r="100" spans="1:18" s="35" customFormat="1" ht="32.25" customHeight="1" x14ac:dyDescent="0.35">
      <c r="A100" s="101">
        <v>158</v>
      </c>
      <c r="B100" s="107" t="s">
        <v>777</v>
      </c>
      <c r="C100" s="108">
        <v>12</v>
      </c>
      <c r="D100" s="115" t="s">
        <v>776</v>
      </c>
      <c r="E100" s="108" t="s">
        <v>670</v>
      </c>
      <c r="F100" s="108">
        <v>10</v>
      </c>
      <c r="G100" s="108">
        <v>9</v>
      </c>
      <c r="H100" s="108">
        <v>9</v>
      </c>
      <c r="I100" s="109">
        <f t="shared" si="15"/>
        <v>38</v>
      </c>
      <c r="J100" s="108"/>
      <c r="K100" s="108"/>
      <c r="L100" s="108"/>
      <c r="M100" s="108"/>
      <c r="N100" s="114"/>
      <c r="O100" s="108"/>
      <c r="P100" s="112"/>
      <c r="Q100" s="111" t="e">
        <f t="shared" si="16"/>
        <v>#DIV/0!</v>
      </c>
      <c r="R100" s="108"/>
    </row>
    <row r="101" spans="1:18" s="35" customFormat="1" ht="31" x14ac:dyDescent="0.35">
      <c r="A101" s="101">
        <v>242</v>
      </c>
      <c r="B101" s="107" t="s">
        <v>896</v>
      </c>
      <c r="C101" s="108" t="s">
        <v>898</v>
      </c>
      <c r="D101" s="107" t="s">
        <v>897</v>
      </c>
      <c r="E101" s="108" t="s">
        <v>910</v>
      </c>
      <c r="F101" s="108">
        <v>10</v>
      </c>
      <c r="G101" s="108">
        <v>9</v>
      </c>
      <c r="H101" s="108">
        <v>9</v>
      </c>
      <c r="I101" s="109">
        <f t="shared" si="15"/>
        <v>38</v>
      </c>
      <c r="J101" s="108"/>
      <c r="K101" s="108"/>
      <c r="L101" s="108"/>
      <c r="M101" s="108"/>
      <c r="N101" s="108"/>
      <c r="O101" s="108"/>
      <c r="P101" s="112"/>
      <c r="Q101" s="111" t="e">
        <f t="shared" si="16"/>
        <v>#DIV/0!</v>
      </c>
      <c r="R101" s="108"/>
    </row>
    <row r="102" spans="1:18" s="35" customFormat="1" ht="15.5" x14ac:dyDescent="0.35">
      <c r="A102" s="101">
        <v>243</v>
      </c>
      <c r="B102" s="107" t="s">
        <v>834</v>
      </c>
      <c r="C102" s="107">
        <v>3</v>
      </c>
      <c r="D102" s="107" t="s">
        <v>861</v>
      </c>
      <c r="E102" s="108" t="s">
        <v>910</v>
      </c>
      <c r="F102" s="108">
        <v>10</v>
      </c>
      <c r="G102" s="108">
        <v>6</v>
      </c>
      <c r="H102" s="108">
        <v>6</v>
      </c>
      <c r="I102" s="109">
        <f t="shared" si="15"/>
        <v>32</v>
      </c>
      <c r="J102" s="108"/>
      <c r="K102" s="108"/>
      <c r="L102" s="108"/>
      <c r="M102" s="108"/>
      <c r="N102" s="108"/>
      <c r="O102" s="108"/>
      <c r="P102" s="112"/>
      <c r="Q102" s="111" t="e">
        <f t="shared" si="16"/>
        <v>#DIV/0!</v>
      </c>
      <c r="R102" s="107"/>
    </row>
    <row r="103" spans="1:18" s="35" customFormat="1" ht="15.5" x14ac:dyDescent="0.35">
      <c r="A103" s="101">
        <v>244</v>
      </c>
      <c r="B103" s="107" t="s">
        <v>888</v>
      </c>
      <c r="C103" s="108" t="s">
        <v>1057</v>
      </c>
      <c r="D103" s="107" t="s">
        <v>895</v>
      </c>
      <c r="E103" s="108" t="s">
        <v>910</v>
      </c>
      <c r="F103" s="108">
        <v>10</v>
      </c>
      <c r="G103" s="108">
        <v>6</v>
      </c>
      <c r="H103" s="108">
        <v>6</v>
      </c>
      <c r="I103" s="109">
        <f t="shared" si="15"/>
        <v>32</v>
      </c>
      <c r="J103" s="108"/>
      <c r="K103" s="108"/>
      <c r="L103" s="108"/>
      <c r="M103" s="108"/>
      <c r="N103" s="108"/>
      <c r="O103" s="108"/>
      <c r="P103" s="112"/>
      <c r="Q103" s="111" t="e">
        <f t="shared" si="16"/>
        <v>#DIV/0!</v>
      </c>
      <c r="R103" s="108"/>
    </row>
    <row r="104" spans="1:18" s="35" customFormat="1" ht="15.5" x14ac:dyDescent="0.35">
      <c r="A104" s="101">
        <v>245</v>
      </c>
      <c r="B104" s="107" t="s">
        <v>890</v>
      </c>
      <c r="C104" s="107">
        <v>10</v>
      </c>
      <c r="D104" s="107" t="s">
        <v>242</v>
      </c>
      <c r="E104" s="108" t="s">
        <v>910</v>
      </c>
      <c r="F104" s="108">
        <v>8</v>
      </c>
      <c r="G104" s="108">
        <v>6</v>
      </c>
      <c r="H104" s="108">
        <v>9</v>
      </c>
      <c r="I104" s="109">
        <f t="shared" si="15"/>
        <v>31</v>
      </c>
      <c r="J104" s="108"/>
      <c r="K104" s="108"/>
      <c r="L104" s="108"/>
      <c r="M104" s="108"/>
      <c r="N104" s="108"/>
      <c r="O104" s="108"/>
      <c r="P104" s="112"/>
      <c r="Q104" s="111" t="e">
        <f t="shared" si="16"/>
        <v>#DIV/0!</v>
      </c>
      <c r="R104" s="108"/>
    </row>
    <row r="105" spans="1:18" s="35" customFormat="1" ht="31" x14ac:dyDescent="0.35">
      <c r="A105" s="101">
        <v>246</v>
      </c>
      <c r="B105" s="107" t="s">
        <v>882</v>
      </c>
      <c r="C105" s="108" t="s">
        <v>712</v>
      </c>
      <c r="D105" s="107" t="s">
        <v>884</v>
      </c>
      <c r="E105" s="108" t="s">
        <v>910</v>
      </c>
      <c r="F105" s="108">
        <v>8</v>
      </c>
      <c r="G105" s="108">
        <v>6</v>
      </c>
      <c r="H105" s="108">
        <v>6</v>
      </c>
      <c r="I105" s="109">
        <f t="shared" si="15"/>
        <v>28</v>
      </c>
      <c r="J105" s="108"/>
      <c r="K105" s="108"/>
      <c r="L105" s="108"/>
      <c r="M105" s="108"/>
      <c r="N105" s="108"/>
      <c r="O105" s="108"/>
      <c r="P105" s="112"/>
      <c r="Q105" s="111" t="e">
        <f t="shared" si="16"/>
        <v>#DIV/0!</v>
      </c>
      <c r="R105" s="108"/>
    </row>
    <row r="106" spans="1:18" s="35" customFormat="1" ht="31" x14ac:dyDescent="0.35">
      <c r="A106" s="101">
        <v>247</v>
      </c>
      <c r="B106" s="107" t="s">
        <v>759</v>
      </c>
      <c r="C106" s="108">
        <v>15</v>
      </c>
      <c r="D106" s="107" t="s">
        <v>892</v>
      </c>
      <c r="E106" s="108" t="s">
        <v>910</v>
      </c>
      <c r="F106" s="108">
        <v>8</v>
      </c>
      <c r="G106" s="108">
        <v>3</v>
      </c>
      <c r="H106" s="108">
        <v>6</v>
      </c>
      <c r="I106" s="109">
        <f t="shared" si="15"/>
        <v>25</v>
      </c>
      <c r="J106" s="108"/>
      <c r="K106" s="108"/>
      <c r="L106" s="108"/>
      <c r="M106" s="108"/>
      <c r="N106" s="108"/>
      <c r="O106" s="108"/>
      <c r="P106" s="112"/>
      <c r="Q106" s="111" t="e">
        <f t="shared" si="16"/>
        <v>#DIV/0!</v>
      </c>
      <c r="R106" s="108"/>
    </row>
    <row r="107" spans="1:18" s="35" customFormat="1" ht="31" x14ac:dyDescent="0.35">
      <c r="A107" s="101">
        <v>223</v>
      </c>
      <c r="B107" s="108" t="s">
        <v>1031</v>
      </c>
      <c r="C107" s="108"/>
      <c r="D107" s="108" t="s">
        <v>1032</v>
      </c>
      <c r="E107" s="108" t="s">
        <v>910</v>
      </c>
      <c r="F107" s="108">
        <v>8</v>
      </c>
      <c r="G107" s="108">
        <v>0</v>
      </c>
      <c r="H107" s="108">
        <v>6</v>
      </c>
      <c r="I107" s="109">
        <f t="shared" si="15"/>
        <v>22</v>
      </c>
      <c r="J107" s="108"/>
      <c r="K107" s="114">
        <v>0.1</v>
      </c>
      <c r="L107" s="114">
        <v>0</v>
      </c>
      <c r="M107" s="114">
        <v>0.1</v>
      </c>
      <c r="N107" s="114">
        <v>1</v>
      </c>
      <c r="O107" s="111">
        <f>(((F107*K107*2)+(G107*L107)+(H107*M107))*N107)*100</f>
        <v>220.00000000000003</v>
      </c>
      <c r="P107" s="112"/>
      <c r="Q107" s="108"/>
      <c r="R107" s="107" t="s">
        <v>1033</v>
      </c>
    </row>
    <row r="108" spans="1:18" s="35" customFormat="1" ht="46.5" x14ac:dyDescent="0.35">
      <c r="A108" s="101">
        <v>232</v>
      </c>
      <c r="B108" s="108" t="s">
        <v>1035</v>
      </c>
      <c r="C108" s="108">
        <v>2</v>
      </c>
      <c r="D108" s="108" t="s">
        <v>967</v>
      </c>
      <c r="E108" s="108" t="s">
        <v>910</v>
      </c>
      <c r="F108" s="108">
        <v>8</v>
      </c>
      <c r="G108" s="108">
        <v>3</v>
      </c>
      <c r="H108" s="108">
        <v>3</v>
      </c>
      <c r="I108" s="109">
        <f t="shared" si="15"/>
        <v>22</v>
      </c>
      <c r="J108" s="108" t="s">
        <v>150</v>
      </c>
      <c r="K108" s="114">
        <v>0.47</v>
      </c>
      <c r="L108" s="114">
        <v>0.98</v>
      </c>
      <c r="M108" s="114">
        <v>0.98</v>
      </c>
      <c r="N108" s="114">
        <v>1.1499999999999999</v>
      </c>
      <c r="O108" s="111">
        <f>(((F108*K108*2)+(G108*L108)+(H108*M108))*N108)*100</f>
        <v>1540.9999999999995</v>
      </c>
      <c r="P108" s="112"/>
      <c r="Q108" s="108"/>
      <c r="R108" s="107" t="s">
        <v>1036</v>
      </c>
    </row>
    <row r="109" spans="1:18" s="35" customFormat="1" ht="15.5" x14ac:dyDescent="0.35">
      <c r="A109" s="101">
        <v>466</v>
      </c>
      <c r="B109" s="107" t="s">
        <v>1015</v>
      </c>
      <c r="C109" s="107">
        <v>17</v>
      </c>
      <c r="D109" s="107" t="s">
        <v>396</v>
      </c>
      <c r="E109" s="108" t="s">
        <v>910</v>
      </c>
      <c r="F109" s="108">
        <v>8</v>
      </c>
      <c r="G109" s="108">
        <v>9</v>
      </c>
      <c r="H109" s="108">
        <v>9</v>
      </c>
      <c r="I109" s="109">
        <f t="shared" ref="I109:I119" si="17">(F109*2)+G109+H109</f>
        <v>34</v>
      </c>
      <c r="J109" s="107"/>
      <c r="K109" s="110"/>
      <c r="L109" s="110"/>
      <c r="M109" s="110"/>
      <c r="N109" s="110"/>
      <c r="O109" s="111"/>
      <c r="P109" s="112"/>
      <c r="Q109" s="111"/>
      <c r="R109" s="107"/>
    </row>
    <row r="110" spans="1:18" s="35" customFormat="1" ht="15.5" x14ac:dyDescent="0.35">
      <c r="A110" s="101">
        <v>205</v>
      </c>
      <c r="B110" s="108" t="s">
        <v>929</v>
      </c>
      <c r="C110" s="108">
        <v>10</v>
      </c>
      <c r="D110" s="108" t="s">
        <v>930</v>
      </c>
      <c r="E110" s="108" t="s">
        <v>910</v>
      </c>
      <c r="F110" s="108">
        <v>10</v>
      </c>
      <c r="G110" s="108">
        <v>0</v>
      </c>
      <c r="H110" s="108">
        <v>0</v>
      </c>
      <c r="I110" s="109">
        <f t="shared" si="17"/>
        <v>20</v>
      </c>
      <c r="J110" s="108" t="s">
        <v>931</v>
      </c>
      <c r="K110" s="110">
        <v>0.56000000000000005</v>
      </c>
      <c r="L110" s="110">
        <v>0</v>
      </c>
      <c r="M110" s="110">
        <v>0</v>
      </c>
      <c r="N110" s="110">
        <v>1.1499999999999999</v>
      </c>
      <c r="O110" s="111">
        <f>(((F110*K110*2)+(G110*L110)+(H110*M110))*N110)*100</f>
        <v>1288</v>
      </c>
      <c r="P110" s="112"/>
      <c r="Q110" s="108"/>
      <c r="R110" s="107" t="s">
        <v>932</v>
      </c>
    </row>
    <row r="111" spans="1:18" s="35" customFormat="1" ht="15.5" x14ac:dyDescent="0.35">
      <c r="A111" s="101">
        <v>248</v>
      </c>
      <c r="B111" s="107" t="s">
        <v>839</v>
      </c>
      <c r="C111" s="107">
        <v>3</v>
      </c>
      <c r="D111" s="107" t="s">
        <v>870</v>
      </c>
      <c r="E111" s="108" t="s">
        <v>910</v>
      </c>
      <c r="F111" s="108">
        <v>4</v>
      </c>
      <c r="G111" s="108">
        <v>6</v>
      </c>
      <c r="H111" s="108">
        <v>6</v>
      </c>
      <c r="I111" s="109">
        <f t="shared" si="17"/>
        <v>20</v>
      </c>
      <c r="J111" s="108"/>
      <c r="K111" s="108"/>
      <c r="L111" s="108"/>
      <c r="M111" s="108"/>
      <c r="N111" s="108"/>
      <c r="O111" s="108"/>
      <c r="P111" s="112"/>
      <c r="Q111" s="111" t="e">
        <f>(O111/P111)*1000</f>
        <v>#DIV/0!</v>
      </c>
      <c r="R111" s="107" t="s">
        <v>854</v>
      </c>
    </row>
    <row r="112" spans="1:18" s="35" customFormat="1" ht="31" x14ac:dyDescent="0.35">
      <c r="A112" s="101">
        <v>249</v>
      </c>
      <c r="B112" s="107" t="s">
        <v>864</v>
      </c>
      <c r="C112" s="107">
        <v>10</v>
      </c>
      <c r="D112" s="107" t="s">
        <v>865</v>
      </c>
      <c r="E112" s="108" t="s">
        <v>910</v>
      </c>
      <c r="F112" s="108">
        <v>1</v>
      </c>
      <c r="G112" s="108">
        <v>9</v>
      </c>
      <c r="H112" s="108">
        <v>9</v>
      </c>
      <c r="I112" s="109">
        <f t="shared" si="17"/>
        <v>20</v>
      </c>
      <c r="J112" s="108"/>
      <c r="K112" s="108"/>
      <c r="L112" s="108"/>
      <c r="M112" s="108"/>
      <c r="N112" s="108"/>
      <c r="O112" s="108"/>
      <c r="P112" s="112"/>
      <c r="Q112" s="111" t="e">
        <f>(O112/P112)*1000</f>
        <v>#DIV/0!</v>
      </c>
      <c r="R112" s="107" t="s">
        <v>866</v>
      </c>
    </row>
    <row r="113" spans="1:18" s="35" customFormat="1" ht="31" x14ac:dyDescent="0.35">
      <c r="A113" s="101">
        <v>159</v>
      </c>
      <c r="B113" s="107" t="s">
        <v>765</v>
      </c>
      <c r="C113" s="108">
        <v>13</v>
      </c>
      <c r="D113" s="107" t="s">
        <v>766</v>
      </c>
      <c r="E113" s="108" t="s">
        <v>670</v>
      </c>
      <c r="F113" s="108">
        <v>2</v>
      </c>
      <c r="G113" s="108">
        <v>6</v>
      </c>
      <c r="H113" s="108">
        <v>9</v>
      </c>
      <c r="I113" s="109">
        <f t="shared" si="17"/>
        <v>19</v>
      </c>
      <c r="J113" s="108"/>
      <c r="K113" s="108"/>
      <c r="L113" s="108"/>
      <c r="M113" s="108"/>
      <c r="N113" s="114"/>
      <c r="O113" s="108"/>
      <c r="P113" s="112"/>
      <c r="Q113" s="111" t="e">
        <f>(O113/P113)*1000</f>
        <v>#DIV/0!</v>
      </c>
      <c r="R113" s="107" t="s">
        <v>811</v>
      </c>
    </row>
    <row r="114" spans="1:18" s="35" customFormat="1" ht="31" x14ac:dyDescent="0.35">
      <c r="A114" s="101">
        <v>160</v>
      </c>
      <c r="B114" s="107" t="s">
        <v>744</v>
      </c>
      <c r="C114" s="108">
        <v>13</v>
      </c>
      <c r="D114" s="107" t="s">
        <v>810</v>
      </c>
      <c r="E114" s="108" t="s">
        <v>670</v>
      </c>
      <c r="F114" s="108">
        <v>2</v>
      </c>
      <c r="G114" s="108">
        <v>6</v>
      </c>
      <c r="H114" s="108">
        <v>9</v>
      </c>
      <c r="I114" s="109">
        <f t="shared" si="17"/>
        <v>19</v>
      </c>
      <c r="J114" s="108"/>
      <c r="K114" s="108"/>
      <c r="L114" s="108"/>
      <c r="M114" s="108"/>
      <c r="N114" s="114"/>
      <c r="O114" s="108"/>
      <c r="P114" s="112"/>
      <c r="Q114" s="111" t="e">
        <f>(O114/P114)*1000</f>
        <v>#DIV/0!</v>
      </c>
      <c r="R114" s="108" t="s">
        <v>806</v>
      </c>
    </row>
    <row r="115" spans="1:18" s="35" customFormat="1" ht="36" customHeight="1" x14ac:dyDescent="0.35">
      <c r="A115" s="101">
        <v>222</v>
      </c>
      <c r="B115" s="108" t="s">
        <v>1029</v>
      </c>
      <c r="C115" s="108"/>
      <c r="D115" s="108" t="s">
        <v>1030</v>
      </c>
      <c r="E115" s="108" t="s">
        <v>910</v>
      </c>
      <c r="F115" s="108">
        <v>8</v>
      </c>
      <c r="G115" s="108">
        <v>0</v>
      </c>
      <c r="H115" s="108">
        <v>3</v>
      </c>
      <c r="I115" s="109">
        <f t="shared" si="17"/>
        <v>19</v>
      </c>
      <c r="J115" s="108" t="s">
        <v>1034</v>
      </c>
      <c r="K115" s="110">
        <v>0.1</v>
      </c>
      <c r="L115" s="110">
        <v>0</v>
      </c>
      <c r="M115" s="110">
        <v>0.1</v>
      </c>
      <c r="N115" s="110">
        <v>1</v>
      </c>
      <c r="O115" s="111">
        <f>(((F115*K115*2)+(G115*L115)+(H115*M115))*N115)*100</f>
        <v>190</v>
      </c>
      <c r="P115" s="112"/>
      <c r="Q115" s="108"/>
      <c r="R115" s="107" t="s">
        <v>1212</v>
      </c>
    </row>
    <row r="116" spans="1:18" s="35" customFormat="1" ht="46.5" x14ac:dyDescent="0.35">
      <c r="A116" s="101">
        <v>250</v>
      </c>
      <c r="B116" s="107" t="s">
        <v>852</v>
      </c>
      <c r="C116" s="107">
        <v>19</v>
      </c>
      <c r="D116" s="107" t="s">
        <v>867</v>
      </c>
      <c r="E116" s="108" t="s">
        <v>910</v>
      </c>
      <c r="F116" s="108">
        <v>2</v>
      </c>
      <c r="G116" s="108">
        <v>9</v>
      </c>
      <c r="H116" s="108">
        <v>6</v>
      </c>
      <c r="I116" s="109">
        <f t="shared" si="17"/>
        <v>19</v>
      </c>
      <c r="J116" s="108"/>
      <c r="K116" s="108"/>
      <c r="L116" s="108"/>
      <c r="M116" s="108"/>
      <c r="N116" s="108"/>
      <c r="O116" s="108"/>
      <c r="P116" s="112"/>
      <c r="Q116" s="111" t="e">
        <f t="shared" ref="Q116:Q146" si="18">(O116/P116)*1000</f>
        <v>#DIV/0!</v>
      </c>
      <c r="R116" s="107"/>
    </row>
    <row r="117" spans="1:18" s="35" customFormat="1" ht="46.5" x14ac:dyDescent="0.35">
      <c r="A117" s="101">
        <v>161</v>
      </c>
      <c r="B117" s="107" t="s">
        <v>956</v>
      </c>
      <c r="C117" s="108">
        <v>9</v>
      </c>
      <c r="D117" s="107" t="s">
        <v>758</v>
      </c>
      <c r="E117" s="108" t="s">
        <v>670</v>
      </c>
      <c r="F117" s="108">
        <v>0</v>
      </c>
      <c r="G117" s="108">
        <v>9</v>
      </c>
      <c r="H117" s="108">
        <v>9</v>
      </c>
      <c r="I117" s="109">
        <f t="shared" si="17"/>
        <v>18</v>
      </c>
      <c r="J117" s="108" t="s">
        <v>957</v>
      </c>
      <c r="K117" s="108"/>
      <c r="L117" s="108"/>
      <c r="M117" s="108"/>
      <c r="N117" s="114"/>
      <c r="O117" s="108"/>
      <c r="P117" s="112"/>
      <c r="Q117" s="111" t="e">
        <f t="shared" si="18"/>
        <v>#DIV/0!</v>
      </c>
      <c r="R117" s="108"/>
    </row>
    <row r="118" spans="1:18" s="35" customFormat="1" ht="23.25" customHeight="1" x14ac:dyDescent="0.35">
      <c r="A118" s="101">
        <v>162</v>
      </c>
      <c r="B118" s="107" t="s">
        <v>679</v>
      </c>
      <c r="C118" s="108">
        <v>11</v>
      </c>
      <c r="D118" s="107" t="s">
        <v>848</v>
      </c>
      <c r="E118" s="108" t="s">
        <v>670</v>
      </c>
      <c r="F118" s="108">
        <v>6</v>
      </c>
      <c r="G118" s="108">
        <v>3</v>
      </c>
      <c r="H118" s="108">
        <v>3</v>
      </c>
      <c r="I118" s="109">
        <f t="shared" si="17"/>
        <v>18</v>
      </c>
      <c r="J118" s="107"/>
      <c r="K118" s="114"/>
      <c r="L118" s="114"/>
      <c r="M118" s="114"/>
      <c r="N118" s="114"/>
      <c r="O118" s="109"/>
      <c r="P118" s="112"/>
      <c r="Q118" s="111" t="e">
        <f t="shared" si="18"/>
        <v>#DIV/0!</v>
      </c>
      <c r="R118" s="107" t="s">
        <v>849</v>
      </c>
    </row>
    <row r="119" spans="1:18" s="35" customFormat="1" ht="15.5" x14ac:dyDescent="0.35">
      <c r="A119" s="101">
        <v>251</v>
      </c>
      <c r="B119" s="107" t="s">
        <v>835</v>
      </c>
      <c r="C119" s="107">
        <v>3</v>
      </c>
      <c r="D119" s="107" t="s">
        <v>862</v>
      </c>
      <c r="E119" s="108" t="s">
        <v>910</v>
      </c>
      <c r="F119" s="108">
        <v>6</v>
      </c>
      <c r="G119" s="108">
        <v>3</v>
      </c>
      <c r="H119" s="108">
        <v>3</v>
      </c>
      <c r="I119" s="109">
        <f t="shared" si="17"/>
        <v>18</v>
      </c>
      <c r="J119" s="108"/>
      <c r="K119" s="108"/>
      <c r="L119" s="108"/>
      <c r="M119" s="108"/>
      <c r="N119" s="108"/>
      <c r="O119" s="108"/>
      <c r="P119" s="112"/>
      <c r="Q119" s="111" t="e">
        <f t="shared" si="18"/>
        <v>#DIV/0!</v>
      </c>
      <c r="R119" s="107"/>
    </row>
    <row r="120" spans="1:18" s="35" customFormat="1" ht="46.5" x14ac:dyDescent="0.35">
      <c r="A120" s="101">
        <v>132</v>
      </c>
      <c r="B120" s="107" t="s">
        <v>302</v>
      </c>
      <c r="C120" s="107" t="s">
        <v>788</v>
      </c>
      <c r="D120" s="107" t="s">
        <v>303</v>
      </c>
      <c r="E120" s="108" t="s">
        <v>670</v>
      </c>
      <c r="F120" s="108">
        <v>4</v>
      </c>
      <c r="G120" s="108">
        <v>3</v>
      </c>
      <c r="H120" s="108">
        <v>6</v>
      </c>
      <c r="I120" s="109">
        <f>F120*2+G120+H120</f>
        <v>17</v>
      </c>
      <c r="J120" s="107"/>
      <c r="K120" s="110"/>
      <c r="L120" s="110"/>
      <c r="M120" s="110"/>
      <c r="N120" s="114"/>
      <c r="O120" s="111">
        <f>(((F120*K120*2)+(G120*L120)+(H120*M120))*N120)*100</f>
        <v>0</v>
      </c>
      <c r="P120" s="112"/>
      <c r="Q120" s="111" t="e">
        <f t="shared" si="18"/>
        <v>#DIV/0!</v>
      </c>
      <c r="R120" s="107"/>
    </row>
    <row r="121" spans="1:18" s="35" customFormat="1" ht="31" x14ac:dyDescent="0.35">
      <c r="A121" s="101">
        <v>252</v>
      </c>
      <c r="B121" s="107" t="s">
        <v>826</v>
      </c>
      <c r="C121" s="107">
        <v>19</v>
      </c>
      <c r="D121" s="107" t="s">
        <v>827</v>
      </c>
      <c r="E121" s="108" t="s">
        <v>910</v>
      </c>
      <c r="F121" s="108">
        <v>1</v>
      </c>
      <c r="G121" s="108">
        <v>6</v>
      </c>
      <c r="H121" s="108">
        <v>9</v>
      </c>
      <c r="I121" s="109">
        <f>(F121*2)+G121+H121</f>
        <v>17</v>
      </c>
      <c r="J121" s="108"/>
      <c r="K121" s="108"/>
      <c r="L121" s="108"/>
      <c r="M121" s="108"/>
      <c r="N121" s="108"/>
      <c r="O121" s="108"/>
      <c r="P121" s="112"/>
      <c r="Q121" s="111" t="e">
        <f t="shared" si="18"/>
        <v>#DIV/0!</v>
      </c>
      <c r="R121" s="108"/>
    </row>
    <row r="122" spans="1:18" s="35" customFormat="1" ht="48" customHeight="1" x14ac:dyDescent="0.35">
      <c r="A122" s="101">
        <v>253</v>
      </c>
      <c r="B122" s="107" t="s">
        <v>863</v>
      </c>
      <c r="C122" s="107">
        <v>5</v>
      </c>
      <c r="D122" s="107" t="s">
        <v>396</v>
      </c>
      <c r="E122" s="108" t="s">
        <v>910</v>
      </c>
      <c r="F122" s="108">
        <v>4</v>
      </c>
      <c r="G122" s="108">
        <v>6</v>
      </c>
      <c r="H122" s="108">
        <v>3</v>
      </c>
      <c r="I122" s="109">
        <f>(F122*2)+G122+H122</f>
        <v>17</v>
      </c>
      <c r="J122" s="108"/>
      <c r="K122" s="108"/>
      <c r="L122" s="108"/>
      <c r="M122" s="108"/>
      <c r="N122" s="108"/>
      <c r="O122" s="108"/>
      <c r="P122" s="112"/>
      <c r="Q122" s="111" t="e">
        <f t="shared" si="18"/>
        <v>#DIV/0!</v>
      </c>
      <c r="R122" s="107"/>
    </row>
    <row r="123" spans="1:18" s="35" customFormat="1" ht="15" customHeight="1" x14ac:dyDescent="0.35">
      <c r="A123" s="101">
        <v>163</v>
      </c>
      <c r="B123" s="107" t="s">
        <v>773</v>
      </c>
      <c r="C123" s="108">
        <v>5</v>
      </c>
      <c r="D123" s="107" t="s">
        <v>171</v>
      </c>
      <c r="E123" s="108" t="s">
        <v>670</v>
      </c>
      <c r="F123" s="108">
        <v>2</v>
      </c>
      <c r="G123" s="108">
        <v>6</v>
      </c>
      <c r="H123" s="108">
        <v>6</v>
      </c>
      <c r="I123" s="109">
        <f>(F123*2)+G123+H123</f>
        <v>16</v>
      </c>
      <c r="J123" s="108"/>
      <c r="K123" s="108"/>
      <c r="L123" s="108"/>
      <c r="M123" s="108"/>
      <c r="N123" s="114"/>
      <c r="O123" s="108"/>
      <c r="P123" s="112"/>
      <c r="Q123" s="111" t="e">
        <f t="shared" si="18"/>
        <v>#DIV/0!</v>
      </c>
      <c r="R123" s="108"/>
    </row>
    <row r="124" spans="1:18" s="35" customFormat="1" ht="15" customHeight="1" x14ac:dyDescent="0.35">
      <c r="A124" s="101">
        <v>164</v>
      </c>
      <c r="B124" s="107" t="s">
        <v>894</v>
      </c>
      <c r="C124" s="108">
        <v>11</v>
      </c>
      <c r="D124" s="107" t="s">
        <v>171</v>
      </c>
      <c r="E124" s="108" t="s">
        <v>670</v>
      </c>
      <c r="F124" s="108">
        <v>2</v>
      </c>
      <c r="G124" s="108">
        <v>6</v>
      </c>
      <c r="H124" s="108">
        <v>6</v>
      </c>
      <c r="I124" s="109">
        <f>(F124*2)+G124+H124</f>
        <v>16</v>
      </c>
      <c r="J124" s="108"/>
      <c r="K124" s="108"/>
      <c r="L124" s="108"/>
      <c r="M124" s="108"/>
      <c r="N124" s="114"/>
      <c r="O124" s="108"/>
      <c r="P124" s="112"/>
      <c r="Q124" s="111" t="e">
        <f t="shared" si="18"/>
        <v>#DIV/0!</v>
      </c>
      <c r="R124" s="108"/>
    </row>
    <row r="125" spans="1:18" s="35" customFormat="1" ht="36" customHeight="1" x14ac:dyDescent="0.35">
      <c r="A125" s="101">
        <v>136</v>
      </c>
      <c r="B125" s="107" t="s">
        <v>314</v>
      </c>
      <c r="C125" s="107">
        <v>3</v>
      </c>
      <c r="D125" s="107" t="s">
        <v>315</v>
      </c>
      <c r="E125" s="108" t="s">
        <v>910</v>
      </c>
      <c r="F125" s="108">
        <v>6</v>
      </c>
      <c r="G125" s="108">
        <v>1</v>
      </c>
      <c r="H125" s="108">
        <v>3</v>
      </c>
      <c r="I125" s="109">
        <f>F125*2+G125+H125</f>
        <v>16</v>
      </c>
      <c r="J125" s="107"/>
      <c r="K125" s="110"/>
      <c r="L125" s="110"/>
      <c r="M125" s="110"/>
      <c r="N125" s="114"/>
      <c r="O125" s="111">
        <f>(((F125*K125*2)+(G125*L125)+(H125*M125))*N125)*100</f>
        <v>0</v>
      </c>
      <c r="P125" s="112"/>
      <c r="Q125" s="111" t="e">
        <f t="shared" si="18"/>
        <v>#DIV/0!</v>
      </c>
      <c r="R125" s="107"/>
    </row>
    <row r="126" spans="1:18" s="35" customFormat="1" ht="60" customHeight="1" x14ac:dyDescent="0.35">
      <c r="A126" s="101">
        <v>254</v>
      </c>
      <c r="B126" s="107" t="s">
        <v>851</v>
      </c>
      <c r="C126" s="107">
        <v>5</v>
      </c>
      <c r="D126" s="107" t="s">
        <v>396</v>
      </c>
      <c r="E126" s="108" t="s">
        <v>910</v>
      </c>
      <c r="F126" s="108">
        <v>2</v>
      </c>
      <c r="G126" s="108">
        <v>6</v>
      </c>
      <c r="H126" s="108">
        <v>6</v>
      </c>
      <c r="I126" s="109">
        <f>(F126*2)+G126+H126</f>
        <v>16</v>
      </c>
      <c r="J126" s="108"/>
      <c r="K126" s="108"/>
      <c r="L126" s="108"/>
      <c r="M126" s="108"/>
      <c r="N126" s="108"/>
      <c r="O126" s="108"/>
      <c r="P126" s="112"/>
      <c r="Q126" s="111" t="e">
        <f t="shared" si="18"/>
        <v>#DIV/0!</v>
      </c>
      <c r="R126" s="107"/>
    </row>
    <row r="127" spans="1:18" s="35" customFormat="1" ht="31" x14ac:dyDescent="0.35">
      <c r="A127" s="101">
        <v>255</v>
      </c>
      <c r="B127" s="107" t="s">
        <v>876</v>
      </c>
      <c r="C127" s="108">
        <v>6</v>
      </c>
      <c r="D127" s="107" t="s">
        <v>877</v>
      </c>
      <c r="E127" s="108" t="s">
        <v>910</v>
      </c>
      <c r="F127" s="108">
        <v>2</v>
      </c>
      <c r="G127" s="108">
        <v>6</v>
      </c>
      <c r="H127" s="108">
        <v>6</v>
      </c>
      <c r="I127" s="109">
        <f>(F127*2)+G127+H127</f>
        <v>16</v>
      </c>
      <c r="J127" s="108"/>
      <c r="K127" s="108"/>
      <c r="L127" s="108"/>
      <c r="M127" s="108"/>
      <c r="N127" s="108"/>
      <c r="O127" s="108"/>
      <c r="P127" s="112"/>
      <c r="Q127" s="111" t="e">
        <f t="shared" si="18"/>
        <v>#DIV/0!</v>
      </c>
      <c r="R127" s="108"/>
    </row>
    <row r="128" spans="1:18" s="35" customFormat="1" ht="46.5" x14ac:dyDescent="0.35">
      <c r="A128" s="101">
        <v>256</v>
      </c>
      <c r="B128" s="107" t="s">
        <v>1060</v>
      </c>
      <c r="C128" s="107" t="s">
        <v>792</v>
      </c>
      <c r="D128" s="107" t="s">
        <v>306</v>
      </c>
      <c r="E128" s="108" t="s">
        <v>910</v>
      </c>
      <c r="F128" s="108">
        <v>2</v>
      </c>
      <c r="G128" s="108">
        <v>6</v>
      </c>
      <c r="H128" s="108">
        <v>6</v>
      </c>
      <c r="I128" s="109">
        <f>F128*2+G128+H128</f>
        <v>16</v>
      </c>
      <c r="J128" s="107"/>
      <c r="K128" s="108"/>
      <c r="L128" s="108"/>
      <c r="M128" s="108"/>
      <c r="N128" s="108"/>
      <c r="O128" s="111">
        <f>(((F128*K128*2)+(G128*L128)+(H128*M128))*N128)*100</f>
        <v>0</v>
      </c>
      <c r="P128" s="112"/>
      <c r="Q128" s="111" t="e">
        <f t="shared" si="18"/>
        <v>#DIV/0!</v>
      </c>
      <c r="R128" s="107"/>
    </row>
    <row r="129" spans="1:18" s="35" customFormat="1" ht="15.5" x14ac:dyDescent="0.35">
      <c r="A129" s="101">
        <v>257</v>
      </c>
      <c r="B129" s="107" t="s">
        <v>900</v>
      </c>
      <c r="C129" s="108">
        <v>19</v>
      </c>
      <c r="D129" s="107" t="s">
        <v>171</v>
      </c>
      <c r="E129" s="108" t="s">
        <v>910</v>
      </c>
      <c r="F129" s="108">
        <v>2</v>
      </c>
      <c r="G129" s="108">
        <v>6</v>
      </c>
      <c r="H129" s="108">
        <v>6</v>
      </c>
      <c r="I129" s="109">
        <f>(F129*2)+G129+H129</f>
        <v>16</v>
      </c>
      <c r="J129" s="108"/>
      <c r="K129" s="108"/>
      <c r="L129" s="108"/>
      <c r="M129" s="108"/>
      <c r="N129" s="108"/>
      <c r="O129" s="108"/>
      <c r="P129" s="112"/>
      <c r="Q129" s="111" t="e">
        <f t="shared" si="18"/>
        <v>#DIV/0!</v>
      </c>
      <c r="R129" s="107" t="s">
        <v>901</v>
      </c>
    </row>
    <row r="130" spans="1:18" s="35" customFormat="1" ht="35.25" customHeight="1" x14ac:dyDescent="0.35">
      <c r="A130" s="101">
        <v>258</v>
      </c>
      <c r="B130" s="107" t="s">
        <v>307</v>
      </c>
      <c r="C130" s="107" t="s">
        <v>793</v>
      </c>
      <c r="D130" s="107" t="s">
        <v>889</v>
      </c>
      <c r="E130" s="108" t="s">
        <v>910</v>
      </c>
      <c r="F130" s="108">
        <v>6</v>
      </c>
      <c r="G130" s="108">
        <v>1</v>
      </c>
      <c r="H130" s="108">
        <v>3</v>
      </c>
      <c r="I130" s="109">
        <f>F130*2+G130+H130</f>
        <v>16</v>
      </c>
      <c r="J130" s="107"/>
      <c r="K130" s="110"/>
      <c r="L130" s="110"/>
      <c r="M130" s="110"/>
      <c r="N130" s="110"/>
      <c r="O130" s="111">
        <f>(((F130*K130*2)+(G130*L130)+(H130*M130))*N130)*100</f>
        <v>0</v>
      </c>
      <c r="P130" s="112"/>
      <c r="Q130" s="111" t="e">
        <f t="shared" si="18"/>
        <v>#DIV/0!</v>
      </c>
      <c r="R130" s="107"/>
    </row>
    <row r="131" spans="1:18" s="35" customFormat="1" ht="15.5" x14ac:dyDescent="0.35">
      <c r="A131" s="101">
        <v>259</v>
      </c>
      <c r="B131" s="107" t="s">
        <v>871</v>
      </c>
      <c r="C131" s="107">
        <v>11</v>
      </c>
      <c r="D131" s="107" t="s">
        <v>396</v>
      </c>
      <c r="E131" s="108" t="s">
        <v>910</v>
      </c>
      <c r="F131" s="108">
        <v>2</v>
      </c>
      <c r="G131" s="108">
        <v>6</v>
      </c>
      <c r="H131" s="108">
        <v>6</v>
      </c>
      <c r="I131" s="109">
        <f>(F131*2)+G131+H131</f>
        <v>16</v>
      </c>
      <c r="J131" s="108"/>
      <c r="K131" s="108"/>
      <c r="L131" s="108"/>
      <c r="M131" s="108"/>
      <c r="N131" s="108"/>
      <c r="O131" s="108"/>
      <c r="P131" s="112"/>
      <c r="Q131" s="111" t="e">
        <f t="shared" si="18"/>
        <v>#DIV/0!</v>
      </c>
      <c r="R131" s="107"/>
    </row>
    <row r="132" spans="1:18" s="35" customFormat="1" ht="15.5" x14ac:dyDescent="0.35">
      <c r="A132" s="101">
        <v>138</v>
      </c>
      <c r="B132" s="107" t="s">
        <v>310</v>
      </c>
      <c r="C132" s="107">
        <v>13</v>
      </c>
      <c r="D132" s="107" t="s">
        <v>311</v>
      </c>
      <c r="E132" s="108" t="s">
        <v>910</v>
      </c>
      <c r="F132" s="108">
        <v>2</v>
      </c>
      <c r="G132" s="108">
        <v>6</v>
      </c>
      <c r="H132" s="108">
        <v>6</v>
      </c>
      <c r="I132" s="109">
        <f>F132*2+G132+H132</f>
        <v>16</v>
      </c>
      <c r="J132" s="107"/>
      <c r="K132" s="110"/>
      <c r="L132" s="110"/>
      <c r="M132" s="110"/>
      <c r="N132" s="114"/>
      <c r="O132" s="111">
        <f>(((F132*K132*2)+(G132*L132)+(H132*M132))*N132)*100</f>
        <v>0</v>
      </c>
      <c r="P132" s="112"/>
      <c r="Q132" s="111" t="e">
        <f t="shared" si="18"/>
        <v>#DIV/0!</v>
      </c>
      <c r="R132" s="107"/>
    </row>
    <row r="133" spans="1:18" s="35" customFormat="1" ht="15.5" x14ac:dyDescent="0.35">
      <c r="A133" s="101">
        <v>260</v>
      </c>
      <c r="B133" s="107" t="s">
        <v>308</v>
      </c>
      <c r="C133" s="107">
        <v>16</v>
      </c>
      <c r="D133" s="107" t="s">
        <v>309</v>
      </c>
      <c r="E133" s="108" t="s">
        <v>910</v>
      </c>
      <c r="F133" s="108">
        <v>6</v>
      </c>
      <c r="G133" s="108">
        <v>1</v>
      </c>
      <c r="H133" s="108">
        <v>3</v>
      </c>
      <c r="I133" s="109">
        <f>F133*2+G133+H133</f>
        <v>16</v>
      </c>
      <c r="J133" s="107"/>
      <c r="K133" s="110"/>
      <c r="L133" s="110"/>
      <c r="M133" s="110"/>
      <c r="N133" s="110"/>
      <c r="O133" s="111">
        <f>(((F133*K133*2)+(G133*L133)+(H133*M133))*N133)*100</f>
        <v>0</v>
      </c>
      <c r="P133" s="112"/>
      <c r="Q133" s="111" t="e">
        <f t="shared" si="18"/>
        <v>#DIV/0!</v>
      </c>
      <c r="R133" s="107"/>
    </row>
    <row r="134" spans="1:18" s="35" customFormat="1" ht="15.5" x14ac:dyDescent="0.35">
      <c r="A134" s="101">
        <v>261</v>
      </c>
      <c r="B134" s="107" t="s">
        <v>878</v>
      </c>
      <c r="C134" s="108">
        <v>10</v>
      </c>
      <c r="D134" s="107" t="s">
        <v>879</v>
      </c>
      <c r="E134" s="108" t="s">
        <v>910</v>
      </c>
      <c r="F134" s="108">
        <v>2</v>
      </c>
      <c r="G134" s="108">
        <v>6</v>
      </c>
      <c r="H134" s="108">
        <v>6</v>
      </c>
      <c r="I134" s="109">
        <f t="shared" ref="I134:I139" si="19">(F134*2)+G134+H134</f>
        <v>16</v>
      </c>
      <c r="J134" s="108"/>
      <c r="K134" s="108"/>
      <c r="L134" s="108"/>
      <c r="M134" s="108"/>
      <c r="N134" s="108"/>
      <c r="O134" s="108"/>
      <c r="P134" s="112"/>
      <c r="Q134" s="111" t="e">
        <f t="shared" si="18"/>
        <v>#DIV/0!</v>
      </c>
      <c r="R134" s="108"/>
    </row>
    <row r="135" spans="1:18" s="35" customFormat="1" ht="31.5" customHeight="1" x14ac:dyDescent="0.35">
      <c r="A135" s="101">
        <v>262</v>
      </c>
      <c r="B135" s="107" t="s">
        <v>880</v>
      </c>
      <c r="C135" s="107">
        <v>10</v>
      </c>
      <c r="D135" s="107" t="s">
        <v>879</v>
      </c>
      <c r="E135" s="108" t="s">
        <v>910</v>
      </c>
      <c r="F135" s="108">
        <v>2</v>
      </c>
      <c r="G135" s="108">
        <v>6</v>
      </c>
      <c r="H135" s="108">
        <v>6</v>
      </c>
      <c r="I135" s="109">
        <f t="shared" si="19"/>
        <v>16</v>
      </c>
      <c r="J135" s="108"/>
      <c r="K135" s="108"/>
      <c r="L135" s="108"/>
      <c r="M135" s="108"/>
      <c r="N135" s="108"/>
      <c r="O135" s="108"/>
      <c r="P135" s="112"/>
      <c r="Q135" s="111" t="e">
        <f t="shared" si="18"/>
        <v>#DIV/0!</v>
      </c>
      <c r="R135" s="108"/>
    </row>
    <row r="136" spans="1:18" s="35" customFormat="1" ht="31" x14ac:dyDescent="0.35">
      <c r="A136" s="101">
        <v>165</v>
      </c>
      <c r="B136" s="107" t="s">
        <v>771</v>
      </c>
      <c r="C136" s="108">
        <v>19</v>
      </c>
      <c r="D136" s="107" t="s">
        <v>772</v>
      </c>
      <c r="E136" s="108" t="s">
        <v>670</v>
      </c>
      <c r="F136" s="108">
        <v>0</v>
      </c>
      <c r="G136" s="108">
        <v>9</v>
      </c>
      <c r="H136" s="108">
        <v>6</v>
      </c>
      <c r="I136" s="109">
        <f t="shared" si="19"/>
        <v>15</v>
      </c>
      <c r="J136" s="108"/>
      <c r="K136" s="108"/>
      <c r="L136" s="108"/>
      <c r="M136" s="108"/>
      <c r="N136" s="114"/>
      <c r="O136" s="108"/>
      <c r="P136" s="112"/>
      <c r="Q136" s="111" t="e">
        <f t="shared" si="18"/>
        <v>#DIV/0!</v>
      </c>
      <c r="R136" s="108"/>
    </row>
    <row r="137" spans="1:18" s="35" customFormat="1" ht="30" customHeight="1" x14ac:dyDescent="0.35">
      <c r="A137" s="101">
        <v>166</v>
      </c>
      <c r="B137" s="107" t="s">
        <v>756</v>
      </c>
      <c r="C137" s="108">
        <v>1</v>
      </c>
      <c r="D137" s="107" t="s">
        <v>757</v>
      </c>
      <c r="E137" s="108" t="s">
        <v>670</v>
      </c>
      <c r="F137" s="108">
        <v>1</v>
      </c>
      <c r="G137" s="108">
        <v>6</v>
      </c>
      <c r="H137" s="108">
        <v>6</v>
      </c>
      <c r="I137" s="109">
        <f t="shared" si="19"/>
        <v>14</v>
      </c>
      <c r="J137" s="108"/>
      <c r="K137" s="108"/>
      <c r="L137" s="108"/>
      <c r="M137" s="108"/>
      <c r="N137" s="114"/>
      <c r="O137" s="108"/>
      <c r="P137" s="112"/>
      <c r="Q137" s="111" t="e">
        <f t="shared" si="18"/>
        <v>#DIV/0!</v>
      </c>
      <c r="R137" s="108"/>
    </row>
    <row r="138" spans="1:18" s="35" customFormat="1" ht="15" customHeight="1" x14ac:dyDescent="0.35">
      <c r="A138" s="101">
        <v>167</v>
      </c>
      <c r="B138" s="107" t="s">
        <v>885</v>
      </c>
      <c r="C138" s="107">
        <v>13</v>
      </c>
      <c r="D138" s="107" t="s">
        <v>883</v>
      </c>
      <c r="E138" s="108" t="s">
        <v>670</v>
      </c>
      <c r="F138" s="108">
        <v>1</v>
      </c>
      <c r="G138" s="108">
        <v>3</v>
      </c>
      <c r="H138" s="108">
        <v>9</v>
      </c>
      <c r="I138" s="109">
        <f t="shared" si="19"/>
        <v>14</v>
      </c>
      <c r="J138" s="108"/>
      <c r="K138" s="108"/>
      <c r="L138" s="108"/>
      <c r="M138" s="108"/>
      <c r="N138" s="114"/>
      <c r="O138" s="108"/>
      <c r="P138" s="112"/>
      <c r="Q138" s="111" t="e">
        <f t="shared" si="18"/>
        <v>#DIV/0!</v>
      </c>
      <c r="R138" s="108"/>
    </row>
    <row r="139" spans="1:18" s="35" customFormat="1" ht="45" customHeight="1" x14ac:dyDescent="0.35">
      <c r="A139" s="101">
        <v>263</v>
      </c>
      <c r="B139" s="107" t="s">
        <v>869</v>
      </c>
      <c r="C139" s="107">
        <v>15</v>
      </c>
      <c r="D139" s="107" t="s">
        <v>868</v>
      </c>
      <c r="E139" s="108" t="s">
        <v>910</v>
      </c>
      <c r="F139" s="108">
        <v>2</v>
      </c>
      <c r="G139" s="108">
        <v>9</v>
      </c>
      <c r="H139" s="108">
        <v>1</v>
      </c>
      <c r="I139" s="109">
        <f t="shared" si="19"/>
        <v>14</v>
      </c>
      <c r="J139" s="108"/>
      <c r="K139" s="108"/>
      <c r="L139" s="108"/>
      <c r="M139" s="108"/>
      <c r="N139" s="108"/>
      <c r="O139" s="108"/>
      <c r="P139" s="112"/>
      <c r="Q139" s="111" t="e">
        <f t="shared" si="18"/>
        <v>#DIV/0!</v>
      </c>
      <c r="R139" s="107"/>
    </row>
    <row r="140" spans="1:18" s="35" customFormat="1" ht="46.5" x14ac:dyDescent="0.35">
      <c r="A140" s="101">
        <v>264</v>
      </c>
      <c r="B140" s="107" t="s">
        <v>322</v>
      </c>
      <c r="C140" s="107">
        <v>3</v>
      </c>
      <c r="D140" s="107" t="s">
        <v>323</v>
      </c>
      <c r="E140" s="108" t="s">
        <v>910</v>
      </c>
      <c r="F140" s="108">
        <v>1</v>
      </c>
      <c r="G140" s="108">
        <v>6</v>
      </c>
      <c r="H140" s="108">
        <v>6</v>
      </c>
      <c r="I140" s="109">
        <f>F140*2+G140+H140</f>
        <v>14</v>
      </c>
      <c r="J140" s="107"/>
      <c r="K140" s="110"/>
      <c r="L140" s="110"/>
      <c r="M140" s="110"/>
      <c r="N140" s="110"/>
      <c r="O140" s="111">
        <f>(((F140*K140*2)+(G140*L140)+(H140*M140))*N140)*100</f>
        <v>0</v>
      </c>
      <c r="P140" s="112"/>
      <c r="Q140" s="111" t="e">
        <f t="shared" si="18"/>
        <v>#DIV/0!</v>
      </c>
      <c r="R140" s="107" t="s">
        <v>730</v>
      </c>
    </row>
    <row r="141" spans="1:18" s="35" customFormat="1" ht="50.25" customHeight="1" x14ac:dyDescent="0.35">
      <c r="A141" s="101">
        <v>265</v>
      </c>
      <c r="B141" s="107" t="s">
        <v>324</v>
      </c>
      <c r="C141" s="107" t="s">
        <v>709</v>
      </c>
      <c r="D141" s="107" t="s">
        <v>171</v>
      </c>
      <c r="E141" s="108" t="s">
        <v>910</v>
      </c>
      <c r="F141" s="108">
        <v>4</v>
      </c>
      <c r="G141" s="108">
        <v>6</v>
      </c>
      <c r="H141" s="108">
        <v>0</v>
      </c>
      <c r="I141" s="109">
        <f>F141*2+G141+H141</f>
        <v>14</v>
      </c>
      <c r="J141" s="107"/>
      <c r="K141" s="110"/>
      <c r="L141" s="110"/>
      <c r="M141" s="110"/>
      <c r="N141" s="110"/>
      <c r="O141" s="111">
        <f>(((F141*K141*2)+(G141*L141)+(H141*M141))*N141)*100</f>
        <v>0</v>
      </c>
      <c r="P141" s="112"/>
      <c r="Q141" s="111" t="e">
        <f t="shared" si="18"/>
        <v>#DIV/0!</v>
      </c>
      <c r="R141" s="107"/>
    </row>
    <row r="142" spans="1:18" s="35" customFormat="1" ht="31" x14ac:dyDescent="0.35">
      <c r="A142" s="101">
        <v>266</v>
      </c>
      <c r="B142" s="107" t="s">
        <v>829</v>
      </c>
      <c r="C142" s="107" t="s">
        <v>830</v>
      </c>
      <c r="D142" s="107" t="s">
        <v>846</v>
      </c>
      <c r="E142" s="108" t="s">
        <v>910</v>
      </c>
      <c r="F142" s="108">
        <v>1</v>
      </c>
      <c r="G142" s="108">
        <v>6</v>
      </c>
      <c r="H142" s="108">
        <v>6</v>
      </c>
      <c r="I142" s="109">
        <f>(F142*2)+G142+H142</f>
        <v>14</v>
      </c>
      <c r="J142" s="108"/>
      <c r="K142" s="108"/>
      <c r="L142" s="108"/>
      <c r="M142" s="108"/>
      <c r="N142" s="108"/>
      <c r="O142" s="108"/>
      <c r="P142" s="112"/>
      <c r="Q142" s="111" t="e">
        <f t="shared" si="18"/>
        <v>#DIV/0!</v>
      </c>
      <c r="R142" s="108"/>
    </row>
    <row r="143" spans="1:18" s="35" customFormat="1" ht="30" customHeight="1" x14ac:dyDescent="0.35">
      <c r="A143" s="101">
        <v>267</v>
      </c>
      <c r="B143" s="107" t="s">
        <v>842</v>
      </c>
      <c r="C143" s="107">
        <v>1</v>
      </c>
      <c r="D143" s="107" t="s">
        <v>757</v>
      </c>
      <c r="E143" s="108" t="s">
        <v>910</v>
      </c>
      <c r="F143" s="108">
        <v>1</v>
      </c>
      <c r="G143" s="108">
        <v>6</v>
      </c>
      <c r="H143" s="108">
        <v>6</v>
      </c>
      <c r="I143" s="109">
        <f>(F143*2)+G143+H143</f>
        <v>14</v>
      </c>
      <c r="J143" s="108"/>
      <c r="K143" s="108"/>
      <c r="L143" s="108"/>
      <c r="M143" s="108"/>
      <c r="N143" s="108"/>
      <c r="O143" s="108"/>
      <c r="P143" s="112"/>
      <c r="Q143" s="111" t="e">
        <f t="shared" si="18"/>
        <v>#DIV/0!</v>
      </c>
      <c r="R143" s="107"/>
    </row>
    <row r="144" spans="1:18" s="35" customFormat="1" ht="15.5" x14ac:dyDescent="0.35">
      <c r="A144" s="101">
        <v>268</v>
      </c>
      <c r="B144" s="107" t="s">
        <v>501</v>
      </c>
      <c r="C144" s="107">
        <v>15</v>
      </c>
      <c r="D144" s="107" t="s">
        <v>171</v>
      </c>
      <c r="E144" s="108" t="s">
        <v>910</v>
      </c>
      <c r="F144" s="108">
        <v>1</v>
      </c>
      <c r="G144" s="108">
        <v>6</v>
      </c>
      <c r="H144" s="108">
        <v>6</v>
      </c>
      <c r="I144" s="109">
        <f>(F144*2)+G144+H144</f>
        <v>14</v>
      </c>
      <c r="J144" s="107"/>
      <c r="K144" s="110"/>
      <c r="L144" s="110"/>
      <c r="M144" s="110"/>
      <c r="N144" s="110"/>
      <c r="O144" s="111">
        <f>(((F144*K144*2)+(G144*L144)+(H144*M144))*N144)*100</f>
        <v>0</v>
      </c>
      <c r="P144" s="112"/>
      <c r="Q144" s="111" t="e">
        <f t="shared" si="18"/>
        <v>#DIV/0!</v>
      </c>
      <c r="R144" s="107"/>
    </row>
    <row r="145" spans="1:29" s="35" customFormat="1" ht="31" x14ac:dyDescent="0.35">
      <c r="A145" s="101">
        <v>269</v>
      </c>
      <c r="B145" s="107" t="s">
        <v>325</v>
      </c>
      <c r="C145" s="107">
        <v>12</v>
      </c>
      <c r="D145" s="107" t="s">
        <v>326</v>
      </c>
      <c r="E145" s="108" t="s">
        <v>910</v>
      </c>
      <c r="F145" s="108">
        <v>4</v>
      </c>
      <c r="G145" s="108">
        <v>3</v>
      </c>
      <c r="H145" s="108">
        <v>3</v>
      </c>
      <c r="I145" s="109">
        <f>F145*2+G145+H145</f>
        <v>14</v>
      </c>
      <c r="J145" s="107"/>
      <c r="K145" s="108"/>
      <c r="L145" s="108"/>
      <c r="M145" s="108"/>
      <c r="N145" s="108"/>
      <c r="O145" s="111">
        <f>(((F145*K145*2)+(G145*L145)+(H145*M145))*N145)*100</f>
        <v>0</v>
      </c>
      <c r="P145" s="112"/>
      <c r="Q145" s="111" t="e">
        <f t="shared" si="18"/>
        <v>#DIV/0!</v>
      </c>
      <c r="R145" s="107"/>
    </row>
    <row r="146" spans="1:29" s="35" customFormat="1" ht="15.5" x14ac:dyDescent="0.35">
      <c r="A146" s="101">
        <v>270</v>
      </c>
      <c r="B146" s="107" t="s">
        <v>836</v>
      </c>
      <c r="C146" s="107">
        <v>5</v>
      </c>
      <c r="D146" s="107" t="s">
        <v>396</v>
      </c>
      <c r="E146" s="108" t="s">
        <v>910</v>
      </c>
      <c r="F146" s="108">
        <v>1</v>
      </c>
      <c r="G146" s="108">
        <v>6</v>
      </c>
      <c r="H146" s="108">
        <v>6</v>
      </c>
      <c r="I146" s="109">
        <f t="shared" ref="I146:I153" si="20">(F146*2)+G146+H146</f>
        <v>14</v>
      </c>
      <c r="J146" s="108"/>
      <c r="K146" s="108"/>
      <c r="L146" s="108"/>
      <c r="M146" s="108"/>
      <c r="N146" s="108"/>
      <c r="O146" s="108"/>
      <c r="P146" s="112"/>
      <c r="Q146" s="111" t="e">
        <f t="shared" si="18"/>
        <v>#DIV/0!</v>
      </c>
      <c r="R146" s="107"/>
    </row>
    <row r="147" spans="1:29" s="35" customFormat="1" ht="30" customHeight="1" x14ac:dyDescent="0.35">
      <c r="A147" s="101">
        <v>218</v>
      </c>
      <c r="B147" s="108" t="s">
        <v>1067</v>
      </c>
      <c r="C147" s="108">
        <v>16</v>
      </c>
      <c r="D147" s="108" t="s">
        <v>985</v>
      </c>
      <c r="E147" s="108" t="s">
        <v>910</v>
      </c>
      <c r="F147" s="108">
        <v>2</v>
      </c>
      <c r="G147" s="108">
        <v>6</v>
      </c>
      <c r="H147" s="108">
        <v>3</v>
      </c>
      <c r="I147" s="109">
        <f t="shared" si="20"/>
        <v>13</v>
      </c>
      <c r="J147" s="107" t="s">
        <v>988</v>
      </c>
      <c r="K147" s="110">
        <v>0.89</v>
      </c>
      <c r="L147" s="110">
        <v>1</v>
      </c>
      <c r="M147" s="110">
        <v>1</v>
      </c>
      <c r="N147" s="110">
        <v>1</v>
      </c>
      <c r="O147" s="111">
        <f>(((F147*K147*2)+(G147*L147)+(H147*M147))*N147)*100</f>
        <v>1256</v>
      </c>
      <c r="P147" s="112"/>
      <c r="Q147" s="108"/>
      <c r="R147" s="107" t="s">
        <v>987</v>
      </c>
    </row>
    <row r="148" spans="1:29" s="35" customFormat="1" ht="62" x14ac:dyDescent="0.35">
      <c r="A148" s="101">
        <v>240</v>
      </c>
      <c r="B148" s="108" t="s">
        <v>1050</v>
      </c>
      <c r="C148" s="108">
        <v>13</v>
      </c>
      <c r="D148" s="108" t="s">
        <v>1051</v>
      </c>
      <c r="E148" s="108" t="s">
        <v>910</v>
      </c>
      <c r="F148" s="108">
        <v>2</v>
      </c>
      <c r="G148" s="108">
        <v>3</v>
      </c>
      <c r="H148" s="108">
        <v>6</v>
      </c>
      <c r="I148" s="109">
        <f t="shared" si="20"/>
        <v>13</v>
      </c>
      <c r="J148" s="108"/>
      <c r="K148" s="108"/>
      <c r="L148" s="108"/>
      <c r="M148" s="108"/>
      <c r="N148" s="108"/>
      <c r="O148" s="108"/>
      <c r="P148" s="112"/>
      <c r="Q148" s="108"/>
      <c r="R148" s="107" t="s">
        <v>1052</v>
      </c>
    </row>
    <row r="149" spans="1:29" s="35" customFormat="1" ht="15.5" x14ac:dyDescent="0.35">
      <c r="A149" s="101">
        <v>472</v>
      </c>
      <c r="B149" s="107" t="s">
        <v>1024</v>
      </c>
      <c r="C149" s="107">
        <v>14</v>
      </c>
      <c r="D149" s="107" t="s">
        <v>1025</v>
      </c>
      <c r="E149" s="108" t="s">
        <v>910</v>
      </c>
      <c r="F149" s="108">
        <v>2</v>
      </c>
      <c r="G149" s="108">
        <v>6</v>
      </c>
      <c r="H149" s="108">
        <v>3</v>
      </c>
      <c r="I149" s="109">
        <f t="shared" si="20"/>
        <v>13</v>
      </c>
      <c r="J149" s="107"/>
      <c r="K149" s="110"/>
      <c r="L149" s="110"/>
      <c r="M149" s="110"/>
      <c r="N149" s="110"/>
      <c r="O149" s="111"/>
      <c r="P149" s="112"/>
      <c r="Q149" s="111"/>
      <c r="R149" s="107"/>
    </row>
    <row r="150" spans="1:29" s="35" customFormat="1" ht="45" customHeight="1" x14ac:dyDescent="0.35">
      <c r="A150" s="101">
        <v>168</v>
      </c>
      <c r="B150" s="107" t="s">
        <v>759</v>
      </c>
      <c r="C150" s="108">
        <v>15</v>
      </c>
      <c r="D150" s="107" t="s">
        <v>760</v>
      </c>
      <c r="E150" s="108" t="s">
        <v>670</v>
      </c>
      <c r="F150" s="108">
        <v>4</v>
      </c>
      <c r="G150" s="108">
        <v>1</v>
      </c>
      <c r="H150" s="108">
        <v>3</v>
      </c>
      <c r="I150" s="109">
        <f t="shared" si="20"/>
        <v>12</v>
      </c>
      <c r="J150" s="108"/>
      <c r="K150" s="108"/>
      <c r="L150" s="108"/>
      <c r="M150" s="108"/>
      <c r="N150" s="114"/>
      <c r="O150" s="108"/>
      <c r="P150" s="112"/>
      <c r="Q150" s="111" t="e">
        <f t="shared" ref="Q150:Q156" si="21">(O150/P150)*1000</f>
        <v>#DIV/0!</v>
      </c>
      <c r="R150" s="108"/>
    </row>
    <row r="151" spans="1:29" s="35" customFormat="1" ht="46.5" x14ac:dyDescent="0.35">
      <c r="A151" s="101">
        <v>169</v>
      </c>
      <c r="B151" s="107" t="s">
        <v>809</v>
      </c>
      <c r="C151" s="108">
        <v>10</v>
      </c>
      <c r="D151" s="107" t="s">
        <v>808</v>
      </c>
      <c r="E151" s="108" t="s">
        <v>670</v>
      </c>
      <c r="F151" s="108">
        <v>0</v>
      </c>
      <c r="G151" s="108">
        <v>6</v>
      </c>
      <c r="H151" s="108">
        <v>6</v>
      </c>
      <c r="I151" s="109">
        <f t="shared" si="20"/>
        <v>12</v>
      </c>
      <c r="J151" s="108"/>
      <c r="K151" s="108"/>
      <c r="L151" s="108"/>
      <c r="M151" s="108"/>
      <c r="N151" s="114"/>
      <c r="O151" s="108"/>
      <c r="P151" s="112"/>
      <c r="Q151" s="111" t="e">
        <f t="shared" si="21"/>
        <v>#DIV/0!</v>
      </c>
      <c r="R151" s="108"/>
    </row>
    <row r="152" spans="1:29" s="35" customFormat="1" ht="15.5" x14ac:dyDescent="0.35">
      <c r="A152" s="101">
        <v>170</v>
      </c>
      <c r="B152" s="107" t="s">
        <v>741</v>
      </c>
      <c r="C152" s="108">
        <v>10</v>
      </c>
      <c r="D152" s="107" t="s">
        <v>748</v>
      </c>
      <c r="E152" s="108" t="s">
        <v>670</v>
      </c>
      <c r="F152" s="108">
        <v>0</v>
      </c>
      <c r="G152" s="108">
        <v>6</v>
      </c>
      <c r="H152" s="108">
        <v>6</v>
      </c>
      <c r="I152" s="109">
        <f t="shared" si="20"/>
        <v>12</v>
      </c>
      <c r="J152" s="108"/>
      <c r="K152" s="108"/>
      <c r="L152" s="108"/>
      <c r="M152" s="108"/>
      <c r="N152" s="114"/>
      <c r="O152" s="108"/>
      <c r="P152" s="112"/>
      <c r="Q152" s="111" t="e">
        <f t="shared" si="21"/>
        <v>#DIV/0!</v>
      </c>
      <c r="R152" s="108"/>
    </row>
    <row r="153" spans="1:29" s="35" customFormat="1" ht="15.5" x14ac:dyDescent="0.35">
      <c r="A153" s="101">
        <v>271</v>
      </c>
      <c r="B153" s="107" t="s">
        <v>893</v>
      </c>
      <c r="C153" s="108">
        <v>16</v>
      </c>
      <c r="D153" s="107" t="s">
        <v>757</v>
      </c>
      <c r="E153" s="108" t="s">
        <v>910</v>
      </c>
      <c r="F153" s="108">
        <v>0</v>
      </c>
      <c r="G153" s="108">
        <v>6</v>
      </c>
      <c r="H153" s="108">
        <v>6</v>
      </c>
      <c r="I153" s="109">
        <f t="shared" si="20"/>
        <v>12</v>
      </c>
      <c r="J153" s="108"/>
      <c r="K153" s="108"/>
      <c r="L153" s="108"/>
      <c r="M153" s="108"/>
      <c r="N153" s="108"/>
      <c r="O153" s="108"/>
      <c r="P153" s="112"/>
      <c r="Q153" s="111" t="e">
        <f t="shared" si="21"/>
        <v>#DIV/0!</v>
      </c>
      <c r="R153" s="108"/>
    </row>
    <row r="154" spans="1:29" s="35" customFormat="1" ht="29.25" customHeight="1" x14ac:dyDescent="0.35">
      <c r="A154" s="101">
        <v>272</v>
      </c>
      <c r="B154" s="107" t="s">
        <v>354</v>
      </c>
      <c r="C154" s="107">
        <v>9</v>
      </c>
      <c r="D154" s="107" t="s">
        <v>355</v>
      </c>
      <c r="E154" s="108" t="s">
        <v>910</v>
      </c>
      <c r="F154" s="108">
        <v>1</v>
      </c>
      <c r="G154" s="108">
        <v>9</v>
      </c>
      <c r="H154" s="108">
        <v>1</v>
      </c>
      <c r="I154" s="109">
        <f>F154*2+G154+H154</f>
        <v>12</v>
      </c>
      <c r="J154" s="107"/>
      <c r="K154" s="110"/>
      <c r="L154" s="110"/>
      <c r="M154" s="110"/>
      <c r="N154" s="110"/>
      <c r="O154" s="111">
        <f>(((F154*K154*2)+(G154*L154)+(H154*M154))*N154)*100</f>
        <v>0</v>
      </c>
      <c r="P154" s="112"/>
      <c r="Q154" s="111" t="e">
        <f t="shared" si="21"/>
        <v>#DIV/0!</v>
      </c>
      <c r="R154" s="107" t="s">
        <v>356</v>
      </c>
    </row>
    <row r="155" spans="1:29" s="35" customFormat="1" ht="46.5" x14ac:dyDescent="0.35">
      <c r="A155" s="101">
        <v>273</v>
      </c>
      <c r="B155" s="107" t="s">
        <v>651</v>
      </c>
      <c r="C155" s="107">
        <v>11</v>
      </c>
      <c r="D155" s="107" t="s">
        <v>674</v>
      </c>
      <c r="E155" s="108" t="s">
        <v>910</v>
      </c>
      <c r="F155" s="108">
        <v>0</v>
      </c>
      <c r="G155" s="108">
        <v>6</v>
      </c>
      <c r="H155" s="108">
        <v>6</v>
      </c>
      <c r="I155" s="109">
        <f>(F155*2)+G155+H155</f>
        <v>12</v>
      </c>
      <c r="J155" s="108"/>
      <c r="K155" s="108"/>
      <c r="L155" s="108"/>
      <c r="M155" s="108"/>
      <c r="N155" s="108"/>
      <c r="O155" s="111">
        <f>(((F155*K155*2)+(G155*L155)+(H155*M155))*N155)*100</f>
        <v>0</v>
      </c>
      <c r="P155" s="112"/>
      <c r="Q155" s="111" t="e">
        <f t="shared" si="21"/>
        <v>#DIV/0!</v>
      </c>
      <c r="R155" s="108"/>
    </row>
    <row r="156" spans="1:29" s="35" customFormat="1" ht="62" x14ac:dyDescent="0.35">
      <c r="A156" s="101">
        <v>274</v>
      </c>
      <c r="B156" s="107" t="s">
        <v>357</v>
      </c>
      <c r="C156" s="107">
        <v>12</v>
      </c>
      <c r="D156" s="107" t="s">
        <v>358</v>
      </c>
      <c r="E156" s="108" t="s">
        <v>910</v>
      </c>
      <c r="F156" s="108">
        <v>4</v>
      </c>
      <c r="G156" s="108">
        <v>1</v>
      </c>
      <c r="H156" s="108">
        <v>3</v>
      </c>
      <c r="I156" s="109">
        <f>F156*2+G156+H156</f>
        <v>12</v>
      </c>
      <c r="J156" s="107"/>
      <c r="K156" s="110"/>
      <c r="L156" s="110"/>
      <c r="M156" s="110"/>
      <c r="N156" s="110"/>
      <c r="O156" s="111">
        <f>(((F156*K156*2)+(G156*L156)+(H156*M156))*N156)*100</f>
        <v>0</v>
      </c>
      <c r="P156" s="112"/>
      <c r="Q156" s="111" t="e">
        <f t="shared" si="21"/>
        <v>#DIV/0!</v>
      </c>
      <c r="R156" s="107"/>
    </row>
    <row r="157" spans="1:29" s="35" customFormat="1" ht="43.5" customHeight="1" x14ac:dyDescent="0.35">
      <c r="A157" s="101">
        <v>492</v>
      </c>
      <c r="B157" s="108" t="s">
        <v>1203</v>
      </c>
      <c r="C157" s="108">
        <v>10</v>
      </c>
      <c r="D157" s="108" t="s">
        <v>1204</v>
      </c>
      <c r="E157" s="108" t="s">
        <v>910</v>
      </c>
      <c r="F157" s="107">
        <v>0</v>
      </c>
      <c r="G157" s="107">
        <v>6</v>
      </c>
      <c r="H157" s="107">
        <v>6</v>
      </c>
      <c r="I157" s="108">
        <f t="shared" ref="I157:I166" si="22">(F157*2)+G157+H157</f>
        <v>12</v>
      </c>
      <c r="J157" s="108"/>
      <c r="K157" s="108"/>
      <c r="L157" s="109"/>
      <c r="M157" s="108"/>
      <c r="N157" s="108"/>
      <c r="O157" s="108"/>
      <c r="P157" s="108"/>
      <c r="Q157" s="108"/>
      <c r="R157" s="119"/>
      <c r="T157" s="95"/>
      <c r="U157" s="97"/>
      <c r="V157" s="95"/>
      <c r="W157" s="96"/>
      <c r="X157" s="89"/>
      <c r="Y157" s="89"/>
      <c r="Z157" s="89"/>
      <c r="AA157" s="89"/>
      <c r="AC157" s="98"/>
    </row>
    <row r="158" spans="1:29" s="35" customFormat="1" ht="15.5" x14ac:dyDescent="0.35">
      <c r="A158" s="101">
        <v>467</v>
      </c>
      <c r="B158" s="107" t="s">
        <v>1016</v>
      </c>
      <c r="C158" s="107">
        <v>19</v>
      </c>
      <c r="D158" s="107" t="s">
        <v>1017</v>
      </c>
      <c r="E158" s="108" t="s">
        <v>910</v>
      </c>
      <c r="F158" s="108">
        <v>1</v>
      </c>
      <c r="G158" s="108">
        <v>1</v>
      </c>
      <c r="H158" s="108">
        <v>9</v>
      </c>
      <c r="I158" s="109">
        <f t="shared" si="22"/>
        <v>12</v>
      </c>
      <c r="J158" s="107"/>
      <c r="K158" s="110"/>
      <c r="L158" s="110"/>
      <c r="M158" s="110"/>
      <c r="N158" s="110"/>
      <c r="O158" s="111"/>
      <c r="P158" s="112"/>
      <c r="Q158" s="111"/>
      <c r="R158" s="107"/>
    </row>
    <row r="159" spans="1:29" s="35" customFormat="1" ht="45" customHeight="1" x14ac:dyDescent="0.35">
      <c r="A159" s="101">
        <v>211</v>
      </c>
      <c r="B159" s="108" t="s">
        <v>1069</v>
      </c>
      <c r="C159" s="108">
        <v>5</v>
      </c>
      <c r="D159" s="108" t="s">
        <v>949</v>
      </c>
      <c r="E159" s="108" t="s">
        <v>910</v>
      </c>
      <c r="F159" s="108">
        <v>1</v>
      </c>
      <c r="G159" s="108">
        <v>6</v>
      </c>
      <c r="H159" s="108">
        <v>3</v>
      </c>
      <c r="I159" s="109">
        <f t="shared" si="22"/>
        <v>11</v>
      </c>
      <c r="J159" s="107" t="s">
        <v>950</v>
      </c>
      <c r="K159" s="110">
        <v>0.5</v>
      </c>
      <c r="L159" s="110">
        <v>0.75</v>
      </c>
      <c r="M159" s="110">
        <v>0.1</v>
      </c>
      <c r="N159" s="110">
        <v>1.1499999999999999</v>
      </c>
      <c r="O159" s="111">
        <f>(((F159*K159*2)+(G159*L159)+(H159*M159))*N159)*100</f>
        <v>666.99999999999989</v>
      </c>
      <c r="P159" s="112"/>
      <c r="Q159" s="108"/>
      <c r="R159" s="107" t="s">
        <v>951</v>
      </c>
    </row>
    <row r="160" spans="1:29" s="35" customFormat="1" ht="15.5" x14ac:dyDescent="0.35">
      <c r="A160" s="101">
        <v>275</v>
      </c>
      <c r="B160" s="107" t="s">
        <v>369</v>
      </c>
      <c r="C160" s="107">
        <v>17</v>
      </c>
      <c r="D160" s="107" t="s">
        <v>370</v>
      </c>
      <c r="E160" s="108" t="s">
        <v>910</v>
      </c>
      <c r="F160" s="108">
        <v>1</v>
      </c>
      <c r="G160" s="108">
        <v>6</v>
      </c>
      <c r="H160" s="108">
        <v>3</v>
      </c>
      <c r="I160" s="109">
        <f t="shared" si="22"/>
        <v>11</v>
      </c>
      <c r="J160" s="107"/>
      <c r="K160" s="110"/>
      <c r="L160" s="110"/>
      <c r="M160" s="110"/>
      <c r="N160" s="110"/>
      <c r="O160" s="111">
        <f>(((F160*K160*2)+(G160*L160)+(H160*M160))*N160)*100</f>
        <v>0</v>
      </c>
      <c r="P160" s="112"/>
      <c r="Q160" s="111" t="e">
        <f t="shared" ref="Q160:Q170" si="23">(O160/P160)*1000</f>
        <v>#DIV/0!</v>
      </c>
      <c r="R160" s="107"/>
    </row>
    <row r="161" spans="1:18" s="35" customFormat="1" ht="62" x14ac:dyDescent="0.35">
      <c r="A161" s="101">
        <v>277</v>
      </c>
      <c r="B161" s="107" t="s">
        <v>368</v>
      </c>
      <c r="C161" s="107">
        <v>5</v>
      </c>
      <c r="D161" s="107" t="s">
        <v>902</v>
      </c>
      <c r="E161" s="108" t="s">
        <v>910</v>
      </c>
      <c r="F161" s="108">
        <v>2</v>
      </c>
      <c r="G161" s="108">
        <v>6</v>
      </c>
      <c r="H161" s="108">
        <v>1</v>
      </c>
      <c r="I161" s="109">
        <f t="shared" si="22"/>
        <v>11</v>
      </c>
      <c r="J161" s="107"/>
      <c r="K161" s="108"/>
      <c r="L161" s="108"/>
      <c r="M161" s="108"/>
      <c r="N161" s="108"/>
      <c r="O161" s="111">
        <f>(((F161*K161*2)+(G161*L161)+(H161*M161))*N161)*100</f>
        <v>0</v>
      </c>
      <c r="P161" s="112"/>
      <c r="Q161" s="111" t="e">
        <f t="shared" si="23"/>
        <v>#DIV/0!</v>
      </c>
      <c r="R161" s="107"/>
    </row>
    <row r="162" spans="1:18" s="35" customFormat="1" ht="30" customHeight="1" x14ac:dyDescent="0.35">
      <c r="A162" s="101">
        <v>278</v>
      </c>
      <c r="B162" s="107" t="s">
        <v>383</v>
      </c>
      <c r="C162" s="107">
        <v>12</v>
      </c>
      <c r="D162" s="107" t="s">
        <v>384</v>
      </c>
      <c r="E162" s="108" t="s">
        <v>910</v>
      </c>
      <c r="F162" s="108">
        <v>2</v>
      </c>
      <c r="G162" s="108">
        <v>6</v>
      </c>
      <c r="H162" s="108">
        <v>1</v>
      </c>
      <c r="I162" s="109">
        <f t="shared" si="22"/>
        <v>11</v>
      </c>
      <c r="J162" s="107"/>
      <c r="K162" s="110"/>
      <c r="L162" s="110"/>
      <c r="M162" s="110"/>
      <c r="N162" s="110"/>
      <c r="O162" s="111">
        <f>(((F162*K162*2)+(G162*L162)+(H162*M162))*N162)*100</f>
        <v>0</v>
      </c>
      <c r="P162" s="112"/>
      <c r="Q162" s="111" t="e">
        <f t="shared" si="23"/>
        <v>#DIV/0!</v>
      </c>
      <c r="R162" s="107"/>
    </row>
    <row r="163" spans="1:18" s="35" customFormat="1" ht="56.25" customHeight="1" x14ac:dyDescent="0.35">
      <c r="A163" s="101">
        <v>279</v>
      </c>
      <c r="B163" s="107" t="s">
        <v>853</v>
      </c>
      <c r="C163" s="107">
        <v>18</v>
      </c>
      <c r="D163" s="107" t="s">
        <v>514</v>
      </c>
      <c r="E163" s="108" t="s">
        <v>910</v>
      </c>
      <c r="F163" s="108">
        <v>2</v>
      </c>
      <c r="G163" s="108">
        <v>6</v>
      </c>
      <c r="H163" s="108">
        <v>1</v>
      </c>
      <c r="I163" s="109">
        <f t="shared" si="22"/>
        <v>11</v>
      </c>
      <c r="J163" s="108"/>
      <c r="K163" s="108"/>
      <c r="L163" s="108"/>
      <c r="M163" s="108"/>
      <c r="N163" s="108"/>
      <c r="O163" s="108"/>
      <c r="P163" s="112"/>
      <c r="Q163" s="111" t="e">
        <f t="shared" si="23"/>
        <v>#DIV/0!</v>
      </c>
      <c r="R163" s="107"/>
    </row>
    <row r="164" spans="1:18" s="35" customFormat="1" ht="46.5" x14ac:dyDescent="0.35">
      <c r="A164" s="101">
        <v>280</v>
      </c>
      <c r="B164" s="107" t="s">
        <v>374</v>
      </c>
      <c r="C164" s="107">
        <v>9</v>
      </c>
      <c r="D164" s="107" t="s">
        <v>375</v>
      </c>
      <c r="E164" s="108" t="s">
        <v>910</v>
      </c>
      <c r="F164" s="108">
        <v>2</v>
      </c>
      <c r="G164" s="108">
        <v>6</v>
      </c>
      <c r="H164" s="108">
        <v>1</v>
      </c>
      <c r="I164" s="109">
        <f t="shared" si="22"/>
        <v>11</v>
      </c>
      <c r="J164" s="107"/>
      <c r="K164" s="110"/>
      <c r="L164" s="110"/>
      <c r="M164" s="110"/>
      <c r="N164" s="110"/>
      <c r="O164" s="111">
        <f t="shared" ref="O164:O170" si="24">(((F164*K164*2)+(G164*L164)+(H164*M164))*N164)*100</f>
        <v>0</v>
      </c>
      <c r="P164" s="112"/>
      <c r="Q164" s="111" t="e">
        <f t="shared" si="23"/>
        <v>#DIV/0!</v>
      </c>
      <c r="R164" s="107"/>
    </row>
    <row r="165" spans="1:18" s="35" customFormat="1" ht="60" customHeight="1" x14ac:dyDescent="0.35">
      <c r="A165" s="101">
        <v>281</v>
      </c>
      <c r="B165" s="107" t="s">
        <v>376</v>
      </c>
      <c r="C165" s="107" t="s">
        <v>794</v>
      </c>
      <c r="D165" s="107" t="s">
        <v>171</v>
      </c>
      <c r="E165" s="108" t="s">
        <v>910</v>
      </c>
      <c r="F165" s="108">
        <v>4</v>
      </c>
      <c r="G165" s="108">
        <v>3</v>
      </c>
      <c r="H165" s="108">
        <v>0</v>
      </c>
      <c r="I165" s="109">
        <f t="shared" si="22"/>
        <v>11</v>
      </c>
      <c r="J165" s="107"/>
      <c r="K165" s="110"/>
      <c r="L165" s="110"/>
      <c r="M165" s="110"/>
      <c r="N165" s="110"/>
      <c r="O165" s="111">
        <f t="shared" si="24"/>
        <v>0</v>
      </c>
      <c r="P165" s="112"/>
      <c r="Q165" s="111" t="e">
        <f t="shared" si="23"/>
        <v>#DIV/0!</v>
      </c>
      <c r="R165" s="107"/>
    </row>
    <row r="166" spans="1:18" s="35" customFormat="1" ht="30" customHeight="1" x14ac:dyDescent="0.35">
      <c r="A166" s="101">
        <v>282</v>
      </c>
      <c r="B166" s="107" t="s">
        <v>377</v>
      </c>
      <c r="C166" s="107">
        <v>17</v>
      </c>
      <c r="D166" s="107" t="s">
        <v>171</v>
      </c>
      <c r="E166" s="108" t="s">
        <v>910</v>
      </c>
      <c r="F166" s="108">
        <v>4</v>
      </c>
      <c r="G166" s="108">
        <v>3</v>
      </c>
      <c r="H166" s="108">
        <v>0</v>
      </c>
      <c r="I166" s="109">
        <f t="shared" si="22"/>
        <v>11</v>
      </c>
      <c r="J166" s="107"/>
      <c r="K166" s="110"/>
      <c r="L166" s="110"/>
      <c r="M166" s="110"/>
      <c r="N166" s="110"/>
      <c r="O166" s="111">
        <f t="shared" si="24"/>
        <v>0</v>
      </c>
      <c r="P166" s="112"/>
      <c r="Q166" s="111" t="e">
        <f t="shared" si="23"/>
        <v>#DIV/0!</v>
      </c>
      <c r="R166" s="107"/>
    </row>
    <row r="167" spans="1:18" s="35" customFormat="1" ht="46.5" x14ac:dyDescent="0.35">
      <c r="A167" s="101">
        <v>283</v>
      </c>
      <c r="B167" s="107" t="s">
        <v>683</v>
      </c>
      <c r="C167" s="107">
        <v>12</v>
      </c>
      <c r="D167" s="107" t="s">
        <v>366</v>
      </c>
      <c r="E167" s="108" t="s">
        <v>910</v>
      </c>
      <c r="F167" s="108">
        <v>1</v>
      </c>
      <c r="G167" s="108">
        <v>6</v>
      </c>
      <c r="H167" s="108">
        <v>3</v>
      </c>
      <c r="I167" s="109">
        <f>F167*2+G167+H167</f>
        <v>11</v>
      </c>
      <c r="J167" s="107"/>
      <c r="K167" s="110"/>
      <c r="L167" s="110"/>
      <c r="M167" s="110"/>
      <c r="N167" s="110"/>
      <c r="O167" s="111">
        <f t="shared" si="24"/>
        <v>0</v>
      </c>
      <c r="P167" s="112"/>
      <c r="Q167" s="111" t="e">
        <f t="shared" si="23"/>
        <v>#DIV/0!</v>
      </c>
      <c r="R167" s="107" t="s">
        <v>703</v>
      </c>
    </row>
    <row r="168" spans="1:18" s="35" customFormat="1" ht="31" x14ac:dyDescent="0.35">
      <c r="A168" s="101">
        <v>284</v>
      </c>
      <c r="B168" s="107" t="s">
        <v>378</v>
      </c>
      <c r="C168" s="107">
        <v>5</v>
      </c>
      <c r="D168" s="107" t="s">
        <v>379</v>
      </c>
      <c r="E168" s="108" t="s">
        <v>910</v>
      </c>
      <c r="F168" s="108">
        <v>1</v>
      </c>
      <c r="G168" s="108">
        <v>6</v>
      </c>
      <c r="H168" s="108">
        <v>3</v>
      </c>
      <c r="I168" s="109">
        <f t="shared" ref="I168:I231" si="25">(F168*2)+G168+H168</f>
        <v>11</v>
      </c>
      <c r="J168" s="107"/>
      <c r="K168" s="110"/>
      <c r="L168" s="110"/>
      <c r="M168" s="110"/>
      <c r="N168" s="110"/>
      <c r="O168" s="111">
        <f t="shared" si="24"/>
        <v>0</v>
      </c>
      <c r="P168" s="112"/>
      <c r="Q168" s="111" t="e">
        <f t="shared" si="23"/>
        <v>#DIV/0!</v>
      </c>
      <c r="R168" s="107"/>
    </row>
    <row r="169" spans="1:18" s="35" customFormat="1" ht="31" x14ac:dyDescent="0.35">
      <c r="A169" s="101">
        <v>285</v>
      </c>
      <c r="B169" s="107" t="s">
        <v>372</v>
      </c>
      <c r="C169" s="107">
        <v>18</v>
      </c>
      <c r="D169" s="107" t="s">
        <v>373</v>
      </c>
      <c r="E169" s="108" t="s">
        <v>910</v>
      </c>
      <c r="F169" s="108">
        <v>1</v>
      </c>
      <c r="G169" s="108">
        <v>6</v>
      </c>
      <c r="H169" s="108">
        <v>3</v>
      </c>
      <c r="I169" s="109">
        <f t="shared" si="25"/>
        <v>11</v>
      </c>
      <c r="J169" s="107"/>
      <c r="K169" s="110"/>
      <c r="L169" s="110"/>
      <c r="M169" s="110"/>
      <c r="N169" s="110"/>
      <c r="O169" s="111">
        <f t="shared" si="24"/>
        <v>0</v>
      </c>
      <c r="P169" s="112"/>
      <c r="Q169" s="111" t="e">
        <f t="shared" si="23"/>
        <v>#DIV/0!</v>
      </c>
      <c r="R169" s="107"/>
    </row>
    <row r="170" spans="1:18" s="35" customFormat="1" ht="60" customHeight="1" x14ac:dyDescent="0.35">
      <c r="A170" s="101">
        <v>286</v>
      </c>
      <c r="B170" s="107" t="s">
        <v>380</v>
      </c>
      <c r="C170" s="107">
        <v>19</v>
      </c>
      <c r="D170" s="107" t="s">
        <v>381</v>
      </c>
      <c r="E170" s="108" t="s">
        <v>910</v>
      </c>
      <c r="F170" s="108">
        <v>1</v>
      </c>
      <c r="G170" s="108">
        <v>6</v>
      </c>
      <c r="H170" s="108">
        <v>3</v>
      </c>
      <c r="I170" s="109">
        <f t="shared" si="25"/>
        <v>11</v>
      </c>
      <c r="J170" s="107"/>
      <c r="K170" s="110"/>
      <c r="L170" s="110"/>
      <c r="M170" s="110"/>
      <c r="N170" s="110"/>
      <c r="O170" s="111">
        <f t="shared" si="24"/>
        <v>0</v>
      </c>
      <c r="P170" s="112"/>
      <c r="Q170" s="111" t="e">
        <f t="shared" si="23"/>
        <v>#DIV/0!</v>
      </c>
      <c r="R170" s="107" t="s">
        <v>382</v>
      </c>
    </row>
    <row r="171" spans="1:18" s="35" customFormat="1" ht="46.5" x14ac:dyDescent="0.35">
      <c r="A171" s="101">
        <v>241</v>
      </c>
      <c r="B171" s="108" t="s">
        <v>1053</v>
      </c>
      <c r="C171" s="108">
        <v>13</v>
      </c>
      <c r="D171" s="108" t="s">
        <v>992</v>
      </c>
      <c r="E171" s="108" t="s">
        <v>910</v>
      </c>
      <c r="F171" s="108">
        <v>1</v>
      </c>
      <c r="G171" s="108">
        <v>3</v>
      </c>
      <c r="H171" s="108">
        <v>6</v>
      </c>
      <c r="I171" s="109">
        <f t="shared" si="25"/>
        <v>11</v>
      </c>
      <c r="J171" s="108"/>
      <c r="K171" s="108"/>
      <c r="L171" s="108"/>
      <c r="M171" s="108"/>
      <c r="N171" s="108"/>
      <c r="O171" s="108"/>
      <c r="P171" s="112"/>
      <c r="Q171" s="108"/>
      <c r="R171" s="107" t="s">
        <v>1054</v>
      </c>
    </row>
    <row r="172" spans="1:18" s="35" customFormat="1" ht="15.5" x14ac:dyDescent="0.35">
      <c r="A172" s="101">
        <v>471</v>
      </c>
      <c r="B172" s="107" t="s">
        <v>1013</v>
      </c>
      <c r="C172" s="107">
        <v>6</v>
      </c>
      <c r="D172" s="107" t="s">
        <v>1014</v>
      </c>
      <c r="E172" s="108" t="s">
        <v>910</v>
      </c>
      <c r="F172" s="108">
        <v>1</v>
      </c>
      <c r="G172" s="108">
        <v>6</v>
      </c>
      <c r="H172" s="108">
        <v>3</v>
      </c>
      <c r="I172" s="109">
        <f t="shared" si="25"/>
        <v>11</v>
      </c>
      <c r="J172" s="108"/>
      <c r="K172" s="108"/>
      <c r="L172" s="108"/>
      <c r="M172" s="108"/>
      <c r="N172" s="108"/>
      <c r="O172" s="108"/>
      <c r="P172" s="112"/>
      <c r="Q172" s="111"/>
      <c r="R172" s="107"/>
    </row>
    <row r="173" spans="1:18" s="35" customFormat="1" ht="15.5" x14ac:dyDescent="0.35">
      <c r="A173" s="101">
        <v>171</v>
      </c>
      <c r="B173" s="107" t="s">
        <v>1061</v>
      </c>
      <c r="C173" s="107">
        <v>12</v>
      </c>
      <c r="D173" s="107" t="s">
        <v>675</v>
      </c>
      <c r="E173" s="108" t="s">
        <v>670</v>
      </c>
      <c r="F173" s="108">
        <v>0</v>
      </c>
      <c r="G173" s="108">
        <v>9</v>
      </c>
      <c r="H173" s="108">
        <v>1</v>
      </c>
      <c r="I173" s="109">
        <f t="shared" si="25"/>
        <v>10</v>
      </c>
      <c r="J173" s="108"/>
      <c r="K173" s="108"/>
      <c r="L173" s="108"/>
      <c r="M173" s="108"/>
      <c r="N173" s="114"/>
      <c r="O173" s="108"/>
      <c r="P173" s="112"/>
      <c r="Q173" s="111" t="e">
        <f t="shared" ref="Q173:Q186" si="26">(O173/P173)*1000</f>
        <v>#DIV/0!</v>
      </c>
      <c r="R173" s="107" t="s">
        <v>669</v>
      </c>
    </row>
    <row r="174" spans="1:18" s="35" customFormat="1" ht="15.5" x14ac:dyDescent="0.35">
      <c r="A174" s="101">
        <v>172</v>
      </c>
      <c r="B174" s="107" t="s">
        <v>856</v>
      </c>
      <c r="C174" s="108" t="s">
        <v>716</v>
      </c>
      <c r="D174" s="107" t="s">
        <v>857</v>
      </c>
      <c r="E174" s="108" t="s">
        <v>670</v>
      </c>
      <c r="F174" s="108">
        <v>2</v>
      </c>
      <c r="G174" s="108">
        <v>3</v>
      </c>
      <c r="H174" s="108">
        <v>3</v>
      </c>
      <c r="I174" s="109">
        <f t="shared" si="25"/>
        <v>10</v>
      </c>
      <c r="J174" s="108"/>
      <c r="K174" s="108"/>
      <c r="L174" s="108"/>
      <c r="M174" s="108"/>
      <c r="N174" s="114"/>
      <c r="O174" s="108"/>
      <c r="P174" s="112"/>
      <c r="Q174" s="111" t="e">
        <f t="shared" si="26"/>
        <v>#DIV/0!</v>
      </c>
      <c r="R174" s="108"/>
    </row>
    <row r="175" spans="1:18" s="35" customFormat="1" ht="46.5" x14ac:dyDescent="0.35">
      <c r="A175" s="101">
        <v>173</v>
      </c>
      <c r="B175" s="107" t="s">
        <v>658</v>
      </c>
      <c r="C175" s="107">
        <v>19</v>
      </c>
      <c r="D175" s="107" t="s">
        <v>667</v>
      </c>
      <c r="E175" s="108" t="s">
        <v>670</v>
      </c>
      <c r="F175" s="108">
        <v>0</v>
      </c>
      <c r="G175" s="108">
        <v>9</v>
      </c>
      <c r="H175" s="108">
        <v>1</v>
      </c>
      <c r="I175" s="109">
        <f t="shared" si="25"/>
        <v>10</v>
      </c>
      <c r="J175" s="108"/>
      <c r="K175" s="108"/>
      <c r="L175" s="108"/>
      <c r="M175" s="108"/>
      <c r="N175" s="114"/>
      <c r="O175" s="108"/>
      <c r="P175" s="112"/>
      <c r="Q175" s="111" t="e">
        <f t="shared" si="26"/>
        <v>#DIV/0!</v>
      </c>
      <c r="R175" s="107"/>
    </row>
    <row r="176" spans="1:18" s="35" customFormat="1" ht="31" x14ac:dyDescent="0.35">
      <c r="A176" s="101">
        <v>287</v>
      </c>
      <c r="B176" s="118" t="s">
        <v>387</v>
      </c>
      <c r="C176" s="107">
        <v>14</v>
      </c>
      <c r="D176" s="107" t="s">
        <v>388</v>
      </c>
      <c r="E176" s="108" t="s">
        <v>910</v>
      </c>
      <c r="F176" s="108">
        <v>2</v>
      </c>
      <c r="G176" s="108">
        <v>3</v>
      </c>
      <c r="H176" s="108">
        <v>3</v>
      </c>
      <c r="I176" s="109">
        <f t="shared" si="25"/>
        <v>10</v>
      </c>
      <c r="J176" s="107"/>
      <c r="K176" s="110"/>
      <c r="L176" s="110"/>
      <c r="M176" s="110"/>
      <c r="N176" s="110"/>
      <c r="O176" s="111">
        <f t="shared" ref="O176:O182" si="27">(((F176*K176*2)+(G176*L176)+(H176*M176))*N176)*100</f>
        <v>0</v>
      </c>
      <c r="P176" s="112"/>
      <c r="Q176" s="111" t="e">
        <f t="shared" si="26"/>
        <v>#DIV/0!</v>
      </c>
      <c r="R176" s="107"/>
    </row>
    <row r="177" spans="1:18" s="35" customFormat="1" ht="25.5" customHeight="1" x14ac:dyDescent="0.35">
      <c r="A177" s="101">
        <v>288</v>
      </c>
      <c r="B177" s="118" t="s">
        <v>397</v>
      </c>
      <c r="C177" s="107">
        <v>12</v>
      </c>
      <c r="D177" s="107" t="s">
        <v>396</v>
      </c>
      <c r="E177" s="108" t="s">
        <v>910</v>
      </c>
      <c r="F177" s="108">
        <v>2</v>
      </c>
      <c r="G177" s="108">
        <v>3</v>
      </c>
      <c r="H177" s="108">
        <v>3</v>
      </c>
      <c r="I177" s="109">
        <f t="shared" si="25"/>
        <v>10</v>
      </c>
      <c r="J177" s="107"/>
      <c r="K177" s="110"/>
      <c r="L177" s="110"/>
      <c r="M177" s="110"/>
      <c r="N177" s="110"/>
      <c r="O177" s="111">
        <f t="shared" si="27"/>
        <v>0</v>
      </c>
      <c r="P177" s="112"/>
      <c r="Q177" s="111" t="e">
        <f t="shared" si="26"/>
        <v>#DIV/0!</v>
      </c>
      <c r="R177" s="107"/>
    </row>
    <row r="178" spans="1:18" s="35" customFormat="1" ht="31" x14ac:dyDescent="0.35">
      <c r="A178" s="101">
        <v>289</v>
      </c>
      <c r="B178" s="118" t="s">
        <v>385</v>
      </c>
      <c r="C178" s="107">
        <v>11</v>
      </c>
      <c r="D178" s="107" t="s">
        <v>386</v>
      </c>
      <c r="E178" s="108" t="s">
        <v>910</v>
      </c>
      <c r="F178" s="108">
        <v>0</v>
      </c>
      <c r="G178" s="108">
        <v>9</v>
      </c>
      <c r="H178" s="108">
        <v>1</v>
      </c>
      <c r="I178" s="109">
        <f t="shared" si="25"/>
        <v>10</v>
      </c>
      <c r="J178" s="107"/>
      <c r="K178" s="110"/>
      <c r="L178" s="110"/>
      <c r="M178" s="110"/>
      <c r="N178" s="110"/>
      <c r="O178" s="111">
        <f t="shared" si="27"/>
        <v>0</v>
      </c>
      <c r="P178" s="112"/>
      <c r="Q178" s="111" t="e">
        <f t="shared" si="26"/>
        <v>#DIV/0!</v>
      </c>
      <c r="R178" s="107"/>
    </row>
    <row r="179" spans="1:18" s="35" customFormat="1" ht="31" x14ac:dyDescent="0.35">
      <c r="A179" s="101">
        <v>153</v>
      </c>
      <c r="B179" s="118" t="s">
        <v>389</v>
      </c>
      <c r="C179" s="107" t="s">
        <v>789</v>
      </c>
      <c r="D179" s="107" t="s">
        <v>390</v>
      </c>
      <c r="E179" s="108" t="s">
        <v>168</v>
      </c>
      <c r="F179" s="108">
        <v>2</v>
      </c>
      <c r="G179" s="108">
        <v>3</v>
      </c>
      <c r="H179" s="108">
        <v>3</v>
      </c>
      <c r="I179" s="109">
        <f t="shared" si="25"/>
        <v>10</v>
      </c>
      <c r="J179" s="107"/>
      <c r="K179" s="110"/>
      <c r="L179" s="110"/>
      <c r="M179" s="110"/>
      <c r="N179" s="114"/>
      <c r="O179" s="111">
        <f t="shared" si="27"/>
        <v>0</v>
      </c>
      <c r="P179" s="112"/>
      <c r="Q179" s="111" t="e">
        <f t="shared" si="26"/>
        <v>#DIV/0!</v>
      </c>
      <c r="R179" s="107"/>
    </row>
    <row r="180" spans="1:18" s="35" customFormat="1" ht="34.5" customHeight="1" x14ac:dyDescent="0.35">
      <c r="A180" s="101">
        <v>290</v>
      </c>
      <c r="B180" s="118" t="s">
        <v>391</v>
      </c>
      <c r="C180" s="107">
        <v>13</v>
      </c>
      <c r="D180" s="107" t="s">
        <v>171</v>
      </c>
      <c r="E180" s="108" t="s">
        <v>910</v>
      </c>
      <c r="F180" s="108">
        <v>2</v>
      </c>
      <c r="G180" s="108">
        <v>6</v>
      </c>
      <c r="H180" s="108">
        <v>0</v>
      </c>
      <c r="I180" s="109">
        <f t="shared" si="25"/>
        <v>10</v>
      </c>
      <c r="J180" s="107"/>
      <c r="K180" s="110"/>
      <c r="L180" s="110"/>
      <c r="M180" s="110"/>
      <c r="N180" s="110"/>
      <c r="O180" s="111">
        <f t="shared" si="27"/>
        <v>0</v>
      </c>
      <c r="P180" s="112"/>
      <c r="Q180" s="111" t="e">
        <f t="shared" si="26"/>
        <v>#DIV/0!</v>
      </c>
      <c r="R180" s="107"/>
    </row>
    <row r="181" spans="1:18" s="35" customFormat="1" ht="15.5" x14ac:dyDescent="0.35">
      <c r="A181" s="101">
        <v>291</v>
      </c>
      <c r="B181" s="118" t="s">
        <v>395</v>
      </c>
      <c r="C181" s="107">
        <v>6</v>
      </c>
      <c r="D181" s="107" t="s">
        <v>396</v>
      </c>
      <c r="E181" s="108" t="s">
        <v>910</v>
      </c>
      <c r="F181" s="108">
        <v>3</v>
      </c>
      <c r="G181" s="108">
        <v>1</v>
      </c>
      <c r="H181" s="108">
        <v>3</v>
      </c>
      <c r="I181" s="109">
        <f t="shared" si="25"/>
        <v>10</v>
      </c>
      <c r="J181" s="107"/>
      <c r="K181" s="110"/>
      <c r="L181" s="110"/>
      <c r="M181" s="110"/>
      <c r="N181" s="110"/>
      <c r="O181" s="111">
        <f t="shared" si="27"/>
        <v>0</v>
      </c>
      <c r="P181" s="112"/>
      <c r="Q181" s="111" t="e">
        <f t="shared" si="26"/>
        <v>#DIV/0!</v>
      </c>
      <c r="R181" s="107"/>
    </row>
    <row r="182" spans="1:18" s="35" customFormat="1" ht="45.75" customHeight="1" x14ac:dyDescent="0.35">
      <c r="A182" s="101">
        <v>292</v>
      </c>
      <c r="B182" s="118" t="s">
        <v>392</v>
      </c>
      <c r="C182" s="107">
        <v>16</v>
      </c>
      <c r="D182" s="107" t="s">
        <v>393</v>
      </c>
      <c r="E182" s="108" t="s">
        <v>910</v>
      </c>
      <c r="F182" s="108">
        <v>0</v>
      </c>
      <c r="G182" s="108">
        <v>9</v>
      </c>
      <c r="H182" s="108">
        <v>1</v>
      </c>
      <c r="I182" s="109">
        <f t="shared" si="25"/>
        <v>10</v>
      </c>
      <c r="J182" s="107"/>
      <c r="K182" s="110"/>
      <c r="L182" s="110"/>
      <c r="M182" s="110"/>
      <c r="N182" s="110"/>
      <c r="O182" s="111">
        <f t="shared" si="27"/>
        <v>0</v>
      </c>
      <c r="P182" s="112"/>
      <c r="Q182" s="111" t="e">
        <f t="shared" si="26"/>
        <v>#DIV/0!</v>
      </c>
      <c r="R182" s="107" t="s">
        <v>394</v>
      </c>
    </row>
    <row r="183" spans="1:18" s="35" customFormat="1" ht="46.5" x14ac:dyDescent="0.35">
      <c r="A183" s="101">
        <v>174</v>
      </c>
      <c r="B183" s="118" t="s">
        <v>746</v>
      </c>
      <c r="C183" s="108">
        <v>4</v>
      </c>
      <c r="D183" s="107" t="s">
        <v>747</v>
      </c>
      <c r="E183" s="108" t="s">
        <v>670</v>
      </c>
      <c r="F183" s="108">
        <v>1</v>
      </c>
      <c r="G183" s="108">
        <v>6</v>
      </c>
      <c r="H183" s="108">
        <v>1</v>
      </c>
      <c r="I183" s="109">
        <f t="shared" si="25"/>
        <v>9</v>
      </c>
      <c r="J183" s="108"/>
      <c r="K183" s="108"/>
      <c r="L183" s="108"/>
      <c r="M183" s="108"/>
      <c r="N183" s="114"/>
      <c r="O183" s="108"/>
      <c r="P183" s="112"/>
      <c r="Q183" s="111" t="e">
        <f t="shared" si="26"/>
        <v>#DIV/0!</v>
      </c>
      <c r="R183" s="108"/>
    </row>
    <row r="184" spans="1:18" s="35" customFormat="1" ht="46.5" x14ac:dyDescent="0.35">
      <c r="A184" s="101">
        <v>175</v>
      </c>
      <c r="B184" s="118" t="s">
        <v>768</v>
      </c>
      <c r="C184" s="108">
        <v>5</v>
      </c>
      <c r="D184" s="107" t="s">
        <v>813</v>
      </c>
      <c r="E184" s="108" t="s">
        <v>670</v>
      </c>
      <c r="F184" s="108">
        <v>0</v>
      </c>
      <c r="G184" s="108">
        <v>6</v>
      </c>
      <c r="H184" s="108">
        <v>3</v>
      </c>
      <c r="I184" s="109">
        <f t="shared" si="25"/>
        <v>9</v>
      </c>
      <c r="J184" s="108"/>
      <c r="K184" s="108"/>
      <c r="L184" s="108"/>
      <c r="M184" s="108"/>
      <c r="N184" s="114"/>
      <c r="O184" s="108"/>
      <c r="P184" s="112"/>
      <c r="Q184" s="111" t="e">
        <f t="shared" si="26"/>
        <v>#DIV/0!</v>
      </c>
      <c r="R184" s="108"/>
    </row>
    <row r="185" spans="1:18" s="35" customFormat="1" ht="43.5" customHeight="1" x14ac:dyDescent="0.35">
      <c r="A185" s="101">
        <v>176</v>
      </c>
      <c r="B185" s="118" t="s">
        <v>774</v>
      </c>
      <c r="C185" s="108">
        <v>15</v>
      </c>
      <c r="D185" s="107" t="s">
        <v>814</v>
      </c>
      <c r="E185" s="108" t="s">
        <v>670</v>
      </c>
      <c r="F185" s="108">
        <v>0</v>
      </c>
      <c r="G185" s="108">
        <v>0</v>
      </c>
      <c r="H185" s="108">
        <v>9</v>
      </c>
      <c r="I185" s="109">
        <f t="shared" si="25"/>
        <v>9</v>
      </c>
      <c r="J185" s="108"/>
      <c r="K185" s="108"/>
      <c r="L185" s="108"/>
      <c r="M185" s="108"/>
      <c r="N185" s="114"/>
      <c r="O185" s="108"/>
      <c r="P185" s="112"/>
      <c r="Q185" s="111" t="e">
        <f t="shared" si="26"/>
        <v>#DIV/0!</v>
      </c>
      <c r="R185" s="108"/>
    </row>
    <row r="186" spans="1:18" s="35" customFormat="1" ht="99.75" customHeight="1" x14ac:dyDescent="0.35">
      <c r="A186" s="101">
        <v>177</v>
      </c>
      <c r="B186" s="118" t="s">
        <v>763</v>
      </c>
      <c r="C186" s="108">
        <v>10</v>
      </c>
      <c r="D186" s="107" t="s">
        <v>764</v>
      </c>
      <c r="E186" s="108" t="s">
        <v>670</v>
      </c>
      <c r="F186" s="108">
        <v>0</v>
      </c>
      <c r="G186" s="108">
        <v>6</v>
      </c>
      <c r="H186" s="108">
        <v>3</v>
      </c>
      <c r="I186" s="109">
        <f t="shared" si="25"/>
        <v>9</v>
      </c>
      <c r="J186" s="108"/>
      <c r="K186" s="108"/>
      <c r="L186" s="108"/>
      <c r="M186" s="108"/>
      <c r="N186" s="114"/>
      <c r="O186" s="108"/>
      <c r="P186" s="112"/>
      <c r="Q186" s="111" t="e">
        <f t="shared" si="26"/>
        <v>#DIV/0!</v>
      </c>
      <c r="R186" s="108"/>
    </row>
    <row r="187" spans="1:18" s="35" customFormat="1" ht="31" x14ac:dyDescent="0.35">
      <c r="A187" s="101">
        <v>210</v>
      </c>
      <c r="B187" s="117" t="s">
        <v>947</v>
      </c>
      <c r="C187" s="108">
        <v>12</v>
      </c>
      <c r="D187" s="108" t="s">
        <v>396</v>
      </c>
      <c r="E187" s="108" t="s">
        <v>910</v>
      </c>
      <c r="F187" s="108">
        <v>4</v>
      </c>
      <c r="G187" s="108">
        <v>1</v>
      </c>
      <c r="H187" s="108">
        <v>0</v>
      </c>
      <c r="I187" s="109">
        <f t="shared" si="25"/>
        <v>9</v>
      </c>
      <c r="J187" s="107" t="s">
        <v>948</v>
      </c>
      <c r="K187" s="110">
        <v>0.56000000000000005</v>
      </c>
      <c r="L187" s="110">
        <v>1</v>
      </c>
      <c r="M187" s="110">
        <v>0</v>
      </c>
      <c r="N187" s="110">
        <v>1.1499999999999999</v>
      </c>
      <c r="O187" s="111">
        <f t="shared" ref="O187:O195" si="28">(((F187*K187*2)+(G187*L187)+(H187*M187))*N187)*100</f>
        <v>630.19999999999993</v>
      </c>
      <c r="P187" s="112"/>
      <c r="Q187" s="108"/>
      <c r="R187" s="108"/>
    </row>
    <row r="188" spans="1:18" s="35" customFormat="1" ht="15.5" x14ac:dyDescent="0.35">
      <c r="A188" s="101">
        <v>293</v>
      </c>
      <c r="B188" s="118" t="s">
        <v>981</v>
      </c>
      <c r="C188" s="107">
        <v>15</v>
      </c>
      <c r="D188" s="107" t="s">
        <v>416</v>
      </c>
      <c r="E188" s="108" t="s">
        <v>910</v>
      </c>
      <c r="F188" s="108">
        <v>1</v>
      </c>
      <c r="G188" s="108">
        <v>6</v>
      </c>
      <c r="H188" s="108">
        <v>1</v>
      </c>
      <c r="I188" s="109">
        <f t="shared" si="25"/>
        <v>9</v>
      </c>
      <c r="J188" s="107"/>
      <c r="K188" s="110"/>
      <c r="L188" s="110"/>
      <c r="M188" s="110"/>
      <c r="N188" s="110"/>
      <c r="O188" s="111">
        <f t="shared" si="28"/>
        <v>0</v>
      </c>
      <c r="P188" s="112"/>
      <c r="Q188" s="111" t="e">
        <f t="shared" ref="Q188:Q201" si="29">(O188/P188)*1000</f>
        <v>#DIV/0!</v>
      </c>
      <c r="R188" s="107"/>
    </row>
    <row r="189" spans="1:18" s="35" customFormat="1" ht="15.5" x14ac:dyDescent="0.35">
      <c r="A189" s="101">
        <v>294</v>
      </c>
      <c r="B189" s="107" t="s">
        <v>405</v>
      </c>
      <c r="C189" s="107">
        <v>15</v>
      </c>
      <c r="D189" s="107" t="s">
        <v>406</v>
      </c>
      <c r="E189" s="108" t="s">
        <v>910</v>
      </c>
      <c r="F189" s="108">
        <v>1</v>
      </c>
      <c r="G189" s="108">
        <v>6</v>
      </c>
      <c r="H189" s="108">
        <v>1</v>
      </c>
      <c r="I189" s="109">
        <f t="shared" si="25"/>
        <v>9</v>
      </c>
      <c r="J189" s="107"/>
      <c r="K189" s="110"/>
      <c r="L189" s="110"/>
      <c r="M189" s="110"/>
      <c r="N189" s="110"/>
      <c r="O189" s="111">
        <f t="shared" si="28"/>
        <v>0</v>
      </c>
      <c r="P189" s="112"/>
      <c r="Q189" s="111" t="e">
        <f t="shared" si="29"/>
        <v>#DIV/0!</v>
      </c>
      <c r="R189" s="107"/>
    </row>
    <row r="190" spans="1:18" s="35" customFormat="1" ht="15.5" x14ac:dyDescent="0.35">
      <c r="A190" s="101">
        <v>295</v>
      </c>
      <c r="B190" s="118" t="s">
        <v>407</v>
      </c>
      <c r="C190" s="107">
        <v>15</v>
      </c>
      <c r="D190" s="107" t="s">
        <v>171</v>
      </c>
      <c r="E190" s="108" t="s">
        <v>910</v>
      </c>
      <c r="F190" s="108">
        <v>1</v>
      </c>
      <c r="G190" s="108">
        <v>6</v>
      </c>
      <c r="H190" s="108">
        <v>1</v>
      </c>
      <c r="I190" s="109">
        <f t="shared" si="25"/>
        <v>9</v>
      </c>
      <c r="J190" s="107"/>
      <c r="K190" s="110"/>
      <c r="L190" s="110"/>
      <c r="M190" s="110"/>
      <c r="N190" s="110"/>
      <c r="O190" s="111">
        <f t="shared" si="28"/>
        <v>0</v>
      </c>
      <c r="P190" s="112"/>
      <c r="Q190" s="111" t="e">
        <f t="shared" si="29"/>
        <v>#DIV/0!</v>
      </c>
      <c r="R190" s="107"/>
    </row>
    <row r="191" spans="1:18" s="35" customFormat="1" ht="15.5" x14ac:dyDescent="0.35">
      <c r="A191" s="101">
        <v>296</v>
      </c>
      <c r="B191" s="118" t="s">
        <v>400</v>
      </c>
      <c r="C191" s="107" t="s">
        <v>795</v>
      </c>
      <c r="D191" s="107" t="s">
        <v>401</v>
      </c>
      <c r="E191" s="108" t="s">
        <v>910</v>
      </c>
      <c r="F191" s="108">
        <v>0</v>
      </c>
      <c r="G191" s="108">
        <v>6</v>
      </c>
      <c r="H191" s="108">
        <v>3</v>
      </c>
      <c r="I191" s="109">
        <f t="shared" si="25"/>
        <v>9</v>
      </c>
      <c r="J191" s="107"/>
      <c r="K191" s="110"/>
      <c r="L191" s="110"/>
      <c r="M191" s="110"/>
      <c r="N191" s="110"/>
      <c r="O191" s="111">
        <f t="shared" si="28"/>
        <v>0</v>
      </c>
      <c r="P191" s="112"/>
      <c r="Q191" s="111" t="e">
        <f t="shared" si="29"/>
        <v>#DIV/0!</v>
      </c>
      <c r="R191" s="107"/>
    </row>
    <row r="192" spans="1:18" s="35" customFormat="1" ht="31" x14ac:dyDescent="0.35">
      <c r="A192" s="101">
        <v>297</v>
      </c>
      <c r="B192" s="118" t="s">
        <v>676</v>
      </c>
      <c r="C192" s="107">
        <v>15</v>
      </c>
      <c r="D192" s="107" t="s">
        <v>399</v>
      </c>
      <c r="E192" s="108" t="s">
        <v>910</v>
      </c>
      <c r="F192" s="108">
        <v>1</v>
      </c>
      <c r="G192" s="108">
        <v>6</v>
      </c>
      <c r="H192" s="108">
        <v>1</v>
      </c>
      <c r="I192" s="109">
        <f t="shared" si="25"/>
        <v>9</v>
      </c>
      <c r="J192" s="107"/>
      <c r="K192" s="110"/>
      <c r="L192" s="110"/>
      <c r="M192" s="110"/>
      <c r="N192" s="110"/>
      <c r="O192" s="111">
        <f t="shared" si="28"/>
        <v>0</v>
      </c>
      <c r="P192" s="112"/>
      <c r="Q192" s="111" t="e">
        <f t="shared" si="29"/>
        <v>#DIV/0!</v>
      </c>
      <c r="R192" s="107" t="s">
        <v>693</v>
      </c>
    </row>
    <row r="193" spans="1:18" s="35" customFormat="1" ht="15.5" x14ac:dyDescent="0.35">
      <c r="A193" s="101">
        <v>298</v>
      </c>
      <c r="B193" s="118" t="s">
        <v>408</v>
      </c>
      <c r="C193" s="107">
        <v>13</v>
      </c>
      <c r="D193" s="107" t="s">
        <v>409</v>
      </c>
      <c r="E193" s="108" t="s">
        <v>910</v>
      </c>
      <c r="F193" s="108">
        <v>1</v>
      </c>
      <c r="G193" s="108">
        <v>1</v>
      </c>
      <c r="H193" s="108">
        <v>6</v>
      </c>
      <c r="I193" s="109">
        <f t="shared" si="25"/>
        <v>9</v>
      </c>
      <c r="J193" s="107"/>
      <c r="K193" s="110"/>
      <c r="L193" s="110"/>
      <c r="M193" s="110"/>
      <c r="N193" s="110"/>
      <c r="O193" s="111">
        <f t="shared" si="28"/>
        <v>0</v>
      </c>
      <c r="P193" s="112"/>
      <c r="Q193" s="111" t="e">
        <f t="shared" si="29"/>
        <v>#DIV/0!</v>
      </c>
      <c r="R193" s="107" t="s">
        <v>410</v>
      </c>
    </row>
    <row r="194" spans="1:18" s="35" customFormat="1" ht="15.5" x14ac:dyDescent="0.35">
      <c r="A194" s="101">
        <v>299</v>
      </c>
      <c r="B194" s="118" t="s">
        <v>411</v>
      </c>
      <c r="C194" s="107">
        <v>5</v>
      </c>
      <c r="D194" s="107" t="s">
        <v>412</v>
      </c>
      <c r="E194" s="108" t="s">
        <v>910</v>
      </c>
      <c r="F194" s="108">
        <v>1</v>
      </c>
      <c r="G194" s="108">
        <v>1</v>
      </c>
      <c r="H194" s="108">
        <v>6</v>
      </c>
      <c r="I194" s="109">
        <f t="shared" si="25"/>
        <v>9</v>
      </c>
      <c r="J194" s="107"/>
      <c r="K194" s="110"/>
      <c r="L194" s="110"/>
      <c r="M194" s="110"/>
      <c r="N194" s="110"/>
      <c r="O194" s="111">
        <f t="shared" si="28"/>
        <v>0</v>
      </c>
      <c r="P194" s="112"/>
      <c r="Q194" s="111" t="e">
        <f t="shared" si="29"/>
        <v>#DIV/0!</v>
      </c>
      <c r="R194" s="107" t="s">
        <v>413</v>
      </c>
    </row>
    <row r="195" spans="1:18" s="35" customFormat="1" ht="42.75" customHeight="1" x14ac:dyDescent="0.35">
      <c r="A195" s="101">
        <v>300</v>
      </c>
      <c r="B195" s="118" t="s">
        <v>414</v>
      </c>
      <c r="C195" s="107">
        <v>13</v>
      </c>
      <c r="D195" s="107" t="s">
        <v>339</v>
      </c>
      <c r="E195" s="108" t="s">
        <v>910</v>
      </c>
      <c r="F195" s="108">
        <v>0</v>
      </c>
      <c r="G195" s="108">
        <v>3</v>
      </c>
      <c r="H195" s="108">
        <v>6</v>
      </c>
      <c r="I195" s="109">
        <f t="shared" si="25"/>
        <v>9</v>
      </c>
      <c r="J195" s="107"/>
      <c r="K195" s="110"/>
      <c r="L195" s="110"/>
      <c r="M195" s="110"/>
      <c r="N195" s="110"/>
      <c r="O195" s="111">
        <f t="shared" si="28"/>
        <v>0</v>
      </c>
      <c r="P195" s="112"/>
      <c r="Q195" s="111" t="e">
        <f t="shared" si="29"/>
        <v>#DIV/0!</v>
      </c>
      <c r="R195" s="107" t="s">
        <v>415</v>
      </c>
    </row>
    <row r="196" spans="1:18" s="35" customFormat="1" ht="31" x14ac:dyDescent="0.35">
      <c r="A196" s="101">
        <v>301</v>
      </c>
      <c r="B196" s="107" t="s">
        <v>677</v>
      </c>
      <c r="C196" s="107">
        <v>12</v>
      </c>
      <c r="D196" s="107" t="s">
        <v>692</v>
      </c>
      <c r="E196" s="108" t="s">
        <v>910</v>
      </c>
      <c r="F196" s="108">
        <v>0</v>
      </c>
      <c r="G196" s="108">
        <v>6</v>
      </c>
      <c r="H196" s="108">
        <v>3</v>
      </c>
      <c r="I196" s="109">
        <f t="shared" si="25"/>
        <v>9</v>
      </c>
      <c r="J196" s="107"/>
      <c r="K196" s="108"/>
      <c r="L196" s="108"/>
      <c r="M196" s="108"/>
      <c r="N196" s="108"/>
      <c r="O196" s="111"/>
      <c r="P196" s="112"/>
      <c r="Q196" s="111" t="e">
        <f t="shared" si="29"/>
        <v>#DIV/0!</v>
      </c>
      <c r="R196" s="107" t="s">
        <v>691</v>
      </c>
    </row>
    <row r="197" spans="1:18" s="35" customFormat="1" ht="31" x14ac:dyDescent="0.35">
      <c r="A197" s="101">
        <v>302</v>
      </c>
      <c r="B197" s="118" t="s">
        <v>859</v>
      </c>
      <c r="C197" s="107">
        <v>16</v>
      </c>
      <c r="D197" s="107" t="s">
        <v>860</v>
      </c>
      <c r="E197" s="108" t="s">
        <v>910</v>
      </c>
      <c r="F197" s="108">
        <v>0</v>
      </c>
      <c r="G197" s="108">
        <v>6</v>
      </c>
      <c r="H197" s="108">
        <v>3</v>
      </c>
      <c r="I197" s="109">
        <f t="shared" si="25"/>
        <v>9</v>
      </c>
      <c r="J197" s="108"/>
      <c r="K197" s="108"/>
      <c r="L197" s="108"/>
      <c r="M197" s="108"/>
      <c r="N197" s="108"/>
      <c r="O197" s="108"/>
      <c r="P197" s="112"/>
      <c r="Q197" s="111" t="e">
        <f t="shared" si="29"/>
        <v>#DIV/0!</v>
      </c>
      <c r="R197" s="107"/>
    </row>
    <row r="198" spans="1:18" s="35" customFormat="1" ht="31" x14ac:dyDescent="0.35">
      <c r="A198" s="101">
        <v>303</v>
      </c>
      <c r="B198" s="118" t="s">
        <v>402</v>
      </c>
      <c r="C198" s="107" t="s">
        <v>796</v>
      </c>
      <c r="D198" s="107" t="s">
        <v>403</v>
      </c>
      <c r="E198" s="108" t="s">
        <v>910</v>
      </c>
      <c r="F198" s="108">
        <v>0</v>
      </c>
      <c r="G198" s="108">
        <v>3</v>
      </c>
      <c r="H198" s="108">
        <v>6</v>
      </c>
      <c r="I198" s="109">
        <f t="shared" si="25"/>
        <v>9</v>
      </c>
      <c r="J198" s="107"/>
      <c r="K198" s="110"/>
      <c r="L198" s="110"/>
      <c r="M198" s="110"/>
      <c r="N198" s="110"/>
      <c r="O198" s="111">
        <f>(((F198*K198*2)+(G198*L198)+(H198*M198))*N198)*100</f>
        <v>0</v>
      </c>
      <c r="P198" s="112"/>
      <c r="Q198" s="111" t="e">
        <f t="shared" si="29"/>
        <v>#DIV/0!</v>
      </c>
      <c r="R198" s="107" t="s">
        <v>404</v>
      </c>
    </row>
    <row r="199" spans="1:18" s="35" customFormat="1" ht="15.5" x14ac:dyDescent="0.35">
      <c r="A199" s="101">
        <v>304</v>
      </c>
      <c r="B199" s="118" t="s">
        <v>417</v>
      </c>
      <c r="C199" s="107">
        <v>3</v>
      </c>
      <c r="D199" s="107" t="s">
        <v>396</v>
      </c>
      <c r="E199" s="108" t="s">
        <v>910</v>
      </c>
      <c r="F199" s="108">
        <v>1</v>
      </c>
      <c r="G199" s="108">
        <v>1</v>
      </c>
      <c r="H199" s="108">
        <v>6</v>
      </c>
      <c r="I199" s="109">
        <f t="shared" si="25"/>
        <v>9</v>
      </c>
      <c r="J199" s="107"/>
      <c r="K199" s="110"/>
      <c r="L199" s="110"/>
      <c r="M199" s="110"/>
      <c r="N199" s="110"/>
      <c r="O199" s="111">
        <f>(((F199*K199*2)+(G199*L199)+(H199*M199))*N199)*100</f>
        <v>0</v>
      </c>
      <c r="P199" s="112"/>
      <c r="Q199" s="111" t="e">
        <f t="shared" si="29"/>
        <v>#DIV/0!</v>
      </c>
      <c r="R199" s="107" t="s">
        <v>418</v>
      </c>
    </row>
    <row r="200" spans="1:18" s="35" customFormat="1" ht="15.5" x14ac:dyDescent="0.35">
      <c r="A200" s="101">
        <v>305</v>
      </c>
      <c r="B200" s="118" t="s">
        <v>874</v>
      </c>
      <c r="C200" s="108">
        <v>15</v>
      </c>
      <c r="D200" s="107" t="s">
        <v>875</v>
      </c>
      <c r="E200" s="108" t="s">
        <v>910</v>
      </c>
      <c r="F200" s="108">
        <v>0</v>
      </c>
      <c r="G200" s="108">
        <v>6</v>
      </c>
      <c r="H200" s="108">
        <v>3</v>
      </c>
      <c r="I200" s="109">
        <f t="shared" si="25"/>
        <v>9</v>
      </c>
      <c r="J200" s="108"/>
      <c r="K200" s="108"/>
      <c r="L200" s="108"/>
      <c r="M200" s="108"/>
      <c r="N200" s="108"/>
      <c r="O200" s="108"/>
      <c r="P200" s="112"/>
      <c r="Q200" s="111" t="e">
        <f t="shared" si="29"/>
        <v>#DIV/0!</v>
      </c>
      <c r="R200" s="108"/>
    </row>
    <row r="201" spans="1:18" s="35" customFormat="1" ht="15.5" x14ac:dyDescent="0.35">
      <c r="A201" s="101">
        <v>306</v>
      </c>
      <c r="B201" s="118" t="s">
        <v>838</v>
      </c>
      <c r="C201" s="107">
        <v>16</v>
      </c>
      <c r="D201" s="107" t="s">
        <v>396</v>
      </c>
      <c r="E201" s="108" t="s">
        <v>910</v>
      </c>
      <c r="F201" s="108">
        <v>0</v>
      </c>
      <c r="G201" s="108">
        <v>6</v>
      </c>
      <c r="H201" s="108">
        <v>3</v>
      </c>
      <c r="I201" s="109">
        <f t="shared" si="25"/>
        <v>9</v>
      </c>
      <c r="J201" s="108"/>
      <c r="K201" s="108"/>
      <c r="L201" s="108"/>
      <c r="M201" s="108"/>
      <c r="N201" s="108"/>
      <c r="O201" s="108"/>
      <c r="P201" s="112"/>
      <c r="Q201" s="111" t="e">
        <f t="shared" si="29"/>
        <v>#DIV/0!</v>
      </c>
      <c r="R201" s="107"/>
    </row>
    <row r="202" spans="1:18" s="35" customFormat="1" ht="15.5" x14ac:dyDescent="0.35">
      <c r="A202" s="101">
        <v>234</v>
      </c>
      <c r="B202" s="117" t="s">
        <v>1042</v>
      </c>
      <c r="C202" s="108">
        <v>11</v>
      </c>
      <c r="D202" s="108" t="s">
        <v>1043</v>
      </c>
      <c r="E202" s="108" t="s">
        <v>910</v>
      </c>
      <c r="F202" s="108">
        <v>0</v>
      </c>
      <c r="G202" s="108">
        <v>9</v>
      </c>
      <c r="H202" s="108">
        <v>0</v>
      </c>
      <c r="I202" s="108">
        <f t="shared" si="25"/>
        <v>9</v>
      </c>
      <c r="J202" s="108"/>
      <c r="K202" s="108"/>
      <c r="L202" s="108"/>
      <c r="M202" s="108"/>
      <c r="N202" s="108"/>
      <c r="O202" s="108"/>
      <c r="P202" s="112"/>
      <c r="Q202" s="108"/>
      <c r="R202" s="107" t="s">
        <v>1044</v>
      </c>
    </row>
    <row r="203" spans="1:18" s="35" customFormat="1" ht="15.5" x14ac:dyDescent="0.35">
      <c r="A203" s="101">
        <v>178</v>
      </c>
      <c r="B203" s="118" t="s">
        <v>740</v>
      </c>
      <c r="C203" s="108">
        <v>14</v>
      </c>
      <c r="D203" s="107" t="s">
        <v>749</v>
      </c>
      <c r="E203" s="108" t="s">
        <v>670</v>
      </c>
      <c r="F203" s="108">
        <v>1</v>
      </c>
      <c r="G203" s="108">
        <v>3</v>
      </c>
      <c r="H203" s="108">
        <v>3</v>
      </c>
      <c r="I203" s="109">
        <f t="shared" si="25"/>
        <v>8</v>
      </c>
      <c r="J203" s="108"/>
      <c r="K203" s="108"/>
      <c r="L203" s="108"/>
      <c r="M203" s="108"/>
      <c r="N203" s="114"/>
      <c r="O203" s="111">
        <f t="shared" ref="O203:O217" si="30">(((F203*K203*2)+(G203*L203)+(H203*M203))*N203)*100</f>
        <v>0</v>
      </c>
      <c r="P203" s="112"/>
      <c r="Q203" s="111" t="e">
        <f>(O203/P203)*1000</f>
        <v>#DIV/0!</v>
      </c>
      <c r="R203" s="108" t="s">
        <v>804</v>
      </c>
    </row>
    <row r="204" spans="1:18" s="35" customFormat="1" ht="15.5" x14ac:dyDescent="0.35">
      <c r="A204" s="101">
        <v>214</v>
      </c>
      <c r="B204" s="117" t="s">
        <v>1073</v>
      </c>
      <c r="C204" s="108">
        <v>13</v>
      </c>
      <c r="D204" s="108" t="s">
        <v>967</v>
      </c>
      <c r="E204" s="108" t="s">
        <v>910</v>
      </c>
      <c r="F204" s="108">
        <v>2</v>
      </c>
      <c r="G204" s="108">
        <v>3</v>
      </c>
      <c r="H204" s="108">
        <v>1</v>
      </c>
      <c r="I204" s="109">
        <f t="shared" si="25"/>
        <v>8</v>
      </c>
      <c r="J204" s="107" t="s">
        <v>972</v>
      </c>
      <c r="K204" s="110">
        <v>0.47</v>
      </c>
      <c r="L204" s="110">
        <v>0.75</v>
      </c>
      <c r="M204" s="110">
        <v>0.1</v>
      </c>
      <c r="N204" s="110">
        <v>1.1499999999999999</v>
      </c>
      <c r="O204" s="111">
        <f t="shared" si="30"/>
        <v>486.44999999999987</v>
      </c>
      <c r="P204" s="112"/>
      <c r="Q204" s="108"/>
      <c r="R204" s="107" t="s">
        <v>968</v>
      </c>
    </row>
    <row r="205" spans="1:18" s="35" customFormat="1" ht="15.5" x14ac:dyDescent="0.35">
      <c r="A205" s="101">
        <v>307</v>
      </c>
      <c r="B205" s="118" t="s">
        <v>421</v>
      </c>
      <c r="C205" s="107">
        <v>12</v>
      </c>
      <c r="D205" s="107" t="s">
        <v>422</v>
      </c>
      <c r="E205" s="108" t="s">
        <v>910</v>
      </c>
      <c r="F205" s="108">
        <v>1</v>
      </c>
      <c r="G205" s="108">
        <v>6</v>
      </c>
      <c r="H205" s="108">
        <v>0</v>
      </c>
      <c r="I205" s="109">
        <f t="shared" si="25"/>
        <v>8</v>
      </c>
      <c r="J205" s="107"/>
      <c r="K205" s="110"/>
      <c r="L205" s="110"/>
      <c r="M205" s="110"/>
      <c r="N205" s="110"/>
      <c r="O205" s="111">
        <f t="shared" si="30"/>
        <v>0</v>
      </c>
      <c r="P205" s="112"/>
      <c r="Q205" s="111" t="e">
        <f t="shared" ref="Q205:Q218" si="31">(O205/P205)*1000</f>
        <v>#DIV/0!</v>
      </c>
      <c r="R205" s="107"/>
    </row>
    <row r="206" spans="1:18" s="35" customFormat="1" ht="46.5" x14ac:dyDescent="0.35">
      <c r="A206" s="101">
        <v>308</v>
      </c>
      <c r="B206" s="118" t="s">
        <v>429</v>
      </c>
      <c r="C206" s="107">
        <v>3</v>
      </c>
      <c r="D206" s="107" t="s">
        <v>430</v>
      </c>
      <c r="E206" s="108" t="s">
        <v>910</v>
      </c>
      <c r="F206" s="108">
        <v>2</v>
      </c>
      <c r="G206" s="108">
        <v>3</v>
      </c>
      <c r="H206" s="108">
        <v>1</v>
      </c>
      <c r="I206" s="109">
        <f t="shared" si="25"/>
        <v>8</v>
      </c>
      <c r="J206" s="107"/>
      <c r="K206" s="110"/>
      <c r="L206" s="110"/>
      <c r="M206" s="110"/>
      <c r="N206" s="110"/>
      <c r="O206" s="111">
        <f t="shared" si="30"/>
        <v>0</v>
      </c>
      <c r="P206" s="112"/>
      <c r="Q206" s="111" t="e">
        <f t="shared" si="31"/>
        <v>#DIV/0!</v>
      </c>
      <c r="R206" s="107"/>
    </row>
    <row r="207" spans="1:18" s="35" customFormat="1" ht="15.5" x14ac:dyDescent="0.35">
      <c r="A207" s="101">
        <v>309</v>
      </c>
      <c r="B207" s="118" t="s">
        <v>423</v>
      </c>
      <c r="C207" s="107" t="s">
        <v>778</v>
      </c>
      <c r="D207" s="107" t="s">
        <v>424</v>
      </c>
      <c r="E207" s="108" t="s">
        <v>910</v>
      </c>
      <c r="F207" s="108">
        <v>1</v>
      </c>
      <c r="G207" s="108">
        <v>3</v>
      </c>
      <c r="H207" s="108">
        <v>3</v>
      </c>
      <c r="I207" s="109">
        <f t="shared" si="25"/>
        <v>8</v>
      </c>
      <c r="J207" s="107"/>
      <c r="K207" s="110"/>
      <c r="L207" s="110"/>
      <c r="M207" s="110"/>
      <c r="N207" s="110"/>
      <c r="O207" s="111">
        <f t="shared" si="30"/>
        <v>0</v>
      </c>
      <c r="P207" s="112"/>
      <c r="Q207" s="111" t="e">
        <f t="shared" si="31"/>
        <v>#DIV/0!</v>
      </c>
      <c r="R207" s="107"/>
    </row>
    <row r="208" spans="1:18" s="35" customFormat="1" ht="15.5" x14ac:dyDescent="0.35">
      <c r="A208" s="101">
        <v>310</v>
      </c>
      <c r="B208" s="118" t="s">
        <v>431</v>
      </c>
      <c r="C208" s="107">
        <v>15</v>
      </c>
      <c r="D208" s="107" t="s">
        <v>432</v>
      </c>
      <c r="E208" s="108" t="s">
        <v>910</v>
      </c>
      <c r="F208" s="108">
        <v>2</v>
      </c>
      <c r="G208" s="108">
        <v>1</v>
      </c>
      <c r="H208" s="108">
        <v>3</v>
      </c>
      <c r="I208" s="109">
        <f t="shared" si="25"/>
        <v>8</v>
      </c>
      <c r="J208" s="107"/>
      <c r="K208" s="110"/>
      <c r="L208" s="110"/>
      <c r="M208" s="110"/>
      <c r="N208" s="110"/>
      <c r="O208" s="111">
        <f t="shared" si="30"/>
        <v>0</v>
      </c>
      <c r="P208" s="112"/>
      <c r="Q208" s="111" t="e">
        <f t="shared" si="31"/>
        <v>#DIV/0!</v>
      </c>
      <c r="R208" s="107"/>
    </row>
    <row r="209" spans="1:18" s="35" customFormat="1" ht="31" x14ac:dyDescent="0.35">
      <c r="A209" s="101">
        <v>311</v>
      </c>
      <c r="B209" s="118" t="s">
        <v>425</v>
      </c>
      <c r="C209" s="107">
        <v>14</v>
      </c>
      <c r="D209" s="107" t="s">
        <v>426</v>
      </c>
      <c r="E209" s="108" t="s">
        <v>910</v>
      </c>
      <c r="F209" s="108">
        <v>1</v>
      </c>
      <c r="G209" s="108">
        <v>3</v>
      </c>
      <c r="H209" s="108">
        <v>3</v>
      </c>
      <c r="I209" s="109">
        <f t="shared" si="25"/>
        <v>8</v>
      </c>
      <c r="J209" s="107"/>
      <c r="K209" s="110"/>
      <c r="L209" s="110"/>
      <c r="M209" s="110"/>
      <c r="N209" s="110"/>
      <c r="O209" s="111">
        <f t="shared" si="30"/>
        <v>0</v>
      </c>
      <c r="P209" s="112"/>
      <c r="Q209" s="111" t="e">
        <f t="shared" si="31"/>
        <v>#DIV/0!</v>
      </c>
      <c r="R209" s="107"/>
    </row>
    <row r="210" spans="1:18" s="35" customFormat="1" ht="15.5" x14ac:dyDescent="0.35">
      <c r="A210" s="101">
        <v>312</v>
      </c>
      <c r="B210" s="118" t="s">
        <v>886</v>
      </c>
      <c r="C210" s="108">
        <v>12</v>
      </c>
      <c r="D210" s="107" t="s">
        <v>881</v>
      </c>
      <c r="E210" s="108" t="s">
        <v>910</v>
      </c>
      <c r="F210" s="108">
        <v>2</v>
      </c>
      <c r="G210" s="108">
        <v>3</v>
      </c>
      <c r="H210" s="108">
        <v>1</v>
      </c>
      <c r="I210" s="109">
        <f t="shared" si="25"/>
        <v>8</v>
      </c>
      <c r="J210" s="108"/>
      <c r="K210" s="108"/>
      <c r="L210" s="108"/>
      <c r="M210" s="108"/>
      <c r="N210" s="108"/>
      <c r="O210" s="111">
        <f t="shared" si="30"/>
        <v>0</v>
      </c>
      <c r="P210" s="112"/>
      <c r="Q210" s="111" t="e">
        <f t="shared" si="31"/>
        <v>#DIV/0!</v>
      </c>
      <c r="R210" s="108"/>
    </row>
    <row r="211" spans="1:18" s="35" customFormat="1" ht="75" customHeight="1" x14ac:dyDescent="0.35">
      <c r="A211" s="101">
        <v>313</v>
      </c>
      <c r="B211" s="118" t="s">
        <v>433</v>
      </c>
      <c r="C211" s="107">
        <v>12</v>
      </c>
      <c r="D211" s="107" t="s">
        <v>434</v>
      </c>
      <c r="E211" s="108" t="s">
        <v>910</v>
      </c>
      <c r="F211" s="108">
        <v>2</v>
      </c>
      <c r="G211" s="108">
        <v>3</v>
      </c>
      <c r="H211" s="108">
        <v>1</v>
      </c>
      <c r="I211" s="109">
        <f t="shared" si="25"/>
        <v>8</v>
      </c>
      <c r="J211" s="107"/>
      <c r="K211" s="110"/>
      <c r="L211" s="110"/>
      <c r="M211" s="110"/>
      <c r="N211" s="110"/>
      <c r="O211" s="111">
        <f t="shared" si="30"/>
        <v>0</v>
      </c>
      <c r="P211" s="112"/>
      <c r="Q211" s="111" t="e">
        <f t="shared" si="31"/>
        <v>#DIV/0!</v>
      </c>
      <c r="R211" s="107"/>
    </row>
    <row r="212" spans="1:18" s="35" customFormat="1" ht="15" customHeight="1" x14ac:dyDescent="0.35">
      <c r="A212" s="101">
        <v>314</v>
      </c>
      <c r="B212" s="107" t="s">
        <v>427</v>
      </c>
      <c r="C212" s="107">
        <v>19</v>
      </c>
      <c r="D212" s="107" t="s">
        <v>259</v>
      </c>
      <c r="E212" s="108" t="s">
        <v>910</v>
      </c>
      <c r="F212" s="108">
        <v>1</v>
      </c>
      <c r="G212" s="108">
        <v>6</v>
      </c>
      <c r="H212" s="108">
        <v>0</v>
      </c>
      <c r="I212" s="109">
        <f t="shared" si="25"/>
        <v>8</v>
      </c>
      <c r="J212" s="107"/>
      <c r="K212" s="110"/>
      <c r="L212" s="110"/>
      <c r="M212" s="110"/>
      <c r="N212" s="110"/>
      <c r="O212" s="111">
        <f t="shared" si="30"/>
        <v>0</v>
      </c>
      <c r="P212" s="112"/>
      <c r="Q212" s="111" t="e">
        <f t="shared" si="31"/>
        <v>#DIV/0!</v>
      </c>
      <c r="R212" s="107"/>
    </row>
    <row r="213" spans="1:18" s="35" customFormat="1" ht="30" customHeight="1" x14ac:dyDescent="0.35">
      <c r="A213" s="101">
        <v>315</v>
      </c>
      <c r="B213" s="118" t="s">
        <v>682</v>
      </c>
      <c r="C213" s="108">
        <v>19</v>
      </c>
      <c r="D213" s="108" t="s">
        <v>396</v>
      </c>
      <c r="E213" s="108" t="s">
        <v>910</v>
      </c>
      <c r="F213" s="108">
        <v>1</v>
      </c>
      <c r="G213" s="108">
        <v>3</v>
      </c>
      <c r="H213" s="108">
        <v>3</v>
      </c>
      <c r="I213" s="109">
        <f t="shared" si="25"/>
        <v>8</v>
      </c>
      <c r="J213" s="108"/>
      <c r="K213" s="108"/>
      <c r="L213" s="108"/>
      <c r="M213" s="108"/>
      <c r="N213" s="108"/>
      <c r="O213" s="111">
        <f t="shared" si="30"/>
        <v>0</v>
      </c>
      <c r="P213" s="112"/>
      <c r="Q213" s="111" t="e">
        <f t="shared" si="31"/>
        <v>#DIV/0!</v>
      </c>
      <c r="R213" s="108"/>
    </row>
    <row r="214" spans="1:18" s="35" customFormat="1" ht="63" customHeight="1" x14ac:dyDescent="0.35">
      <c r="A214" s="101">
        <v>316</v>
      </c>
      <c r="B214" s="118" t="s">
        <v>435</v>
      </c>
      <c r="C214" s="107">
        <v>14</v>
      </c>
      <c r="D214" s="107" t="s">
        <v>436</v>
      </c>
      <c r="E214" s="108" t="s">
        <v>910</v>
      </c>
      <c r="F214" s="108">
        <v>2</v>
      </c>
      <c r="G214" s="108">
        <v>3</v>
      </c>
      <c r="H214" s="108">
        <v>1</v>
      </c>
      <c r="I214" s="109">
        <f t="shared" si="25"/>
        <v>8</v>
      </c>
      <c r="J214" s="107"/>
      <c r="K214" s="110"/>
      <c r="L214" s="110"/>
      <c r="M214" s="110"/>
      <c r="N214" s="110"/>
      <c r="O214" s="111">
        <f t="shared" si="30"/>
        <v>0</v>
      </c>
      <c r="P214" s="112"/>
      <c r="Q214" s="111" t="e">
        <f t="shared" si="31"/>
        <v>#DIV/0!</v>
      </c>
      <c r="R214" s="107"/>
    </row>
    <row r="215" spans="1:18" s="35" customFormat="1" ht="45" customHeight="1" x14ac:dyDescent="0.35">
      <c r="A215" s="101">
        <v>317</v>
      </c>
      <c r="B215" s="118" t="s">
        <v>419</v>
      </c>
      <c r="C215" s="107">
        <v>13</v>
      </c>
      <c r="D215" s="107" t="s">
        <v>420</v>
      </c>
      <c r="E215" s="108" t="s">
        <v>910</v>
      </c>
      <c r="F215" s="108">
        <v>2</v>
      </c>
      <c r="G215" s="108">
        <v>3</v>
      </c>
      <c r="H215" s="108">
        <v>1</v>
      </c>
      <c r="I215" s="109">
        <f t="shared" si="25"/>
        <v>8</v>
      </c>
      <c r="J215" s="107"/>
      <c r="K215" s="108"/>
      <c r="L215" s="110"/>
      <c r="M215" s="110"/>
      <c r="N215" s="110"/>
      <c r="O215" s="111">
        <f t="shared" si="30"/>
        <v>0</v>
      </c>
      <c r="P215" s="112"/>
      <c r="Q215" s="111" t="e">
        <f t="shared" si="31"/>
        <v>#DIV/0!</v>
      </c>
      <c r="R215" s="107"/>
    </row>
    <row r="216" spans="1:18" s="35" customFormat="1" ht="45" customHeight="1" x14ac:dyDescent="0.35">
      <c r="A216" s="101">
        <v>318</v>
      </c>
      <c r="B216" s="118" t="s">
        <v>437</v>
      </c>
      <c r="C216" s="107">
        <v>12</v>
      </c>
      <c r="D216" s="107" t="s">
        <v>996</v>
      </c>
      <c r="E216" s="108" t="s">
        <v>910</v>
      </c>
      <c r="F216" s="108">
        <v>2</v>
      </c>
      <c r="G216" s="108">
        <v>1</v>
      </c>
      <c r="H216" s="108">
        <v>3</v>
      </c>
      <c r="I216" s="109">
        <f t="shared" si="25"/>
        <v>8</v>
      </c>
      <c r="J216" s="107" t="s">
        <v>1001</v>
      </c>
      <c r="K216" s="110">
        <v>0.4</v>
      </c>
      <c r="L216" s="110">
        <v>0</v>
      </c>
      <c r="M216" s="110">
        <v>0.25</v>
      </c>
      <c r="N216" s="110">
        <v>1</v>
      </c>
      <c r="O216" s="111">
        <f t="shared" si="30"/>
        <v>235</v>
      </c>
      <c r="P216" s="112"/>
      <c r="Q216" s="111" t="e">
        <f t="shared" si="31"/>
        <v>#DIV/0!</v>
      </c>
      <c r="R216" s="107" t="s">
        <v>997</v>
      </c>
    </row>
    <row r="217" spans="1:18" s="35" customFormat="1" ht="15" customHeight="1" x14ac:dyDescent="0.35">
      <c r="A217" s="101">
        <v>319</v>
      </c>
      <c r="B217" s="118" t="s">
        <v>428</v>
      </c>
      <c r="C217" s="107">
        <v>7</v>
      </c>
      <c r="D217" s="107" t="s">
        <v>171</v>
      </c>
      <c r="E217" s="108" t="s">
        <v>910</v>
      </c>
      <c r="F217" s="108">
        <v>1</v>
      </c>
      <c r="G217" s="108">
        <v>6</v>
      </c>
      <c r="H217" s="108">
        <v>0</v>
      </c>
      <c r="I217" s="109">
        <f t="shared" si="25"/>
        <v>8</v>
      </c>
      <c r="J217" s="107"/>
      <c r="K217" s="110"/>
      <c r="L217" s="110"/>
      <c r="M217" s="110"/>
      <c r="N217" s="110"/>
      <c r="O217" s="111">
        <f t="shared" si="30"/>
        <v>0</v>
      </c>
      <c r="P217" s="112"/>
      <c r="Q217" s="111" t="e">
        <f t="shared" si="31"/>
        <v>#DIV/0!</v>
      </c>
      <c r="R217" s="107"/>
    </row>
    <row r="218" spans="1:18" s="35" customFormat="1" ht="30" customHeight="1" x14ac:dyDescent="0.35">
      <c r="A218" s="101">
        <v>320</v>
      </c>
      <c r="B218" s="118" t="s">
        <v>837</v>
      </c>
      <c r="C218" s="107">
        <v>13</v>
      </c>
      <c r="D218" s="107" t="s">
        <v>847</v>
      </c>
      <c r="E218" s="108" t="s">
        <v>910</v>
      </c>
      <c r="F218" s="108">
        <v>1</v>
      </c>
      <c r="G218" s="108">
        <v>3</v>
      </c>
      <c r="H218" s="108">
        <v>3</v>
      </c>
      <c r="I218" s="109">
        <f t="shared" si="25"/>
        <v>8</v>
      </c>
      <c r="J218" s="108"/>
      <c r="K218" s="108"/>
      <c r="L218" s="108"/>
      <c r="M218" s="108"/>
      <c r="N218" s="108"/>
      <c r="O218" s="108"/>
      <c r="P218" s="112"/>
      <c r="Q218" s="111" t="e">
        <f t="shared" si="31"/>
        <v>#DIV/0!</v>
      </c>
      <c r="R218" s="107"/>
    </row>
    <row r="219" spans="1:18" s="35" customFormat="1" ht="30" customHeight="1" x14ac:dyDescent="0.35">
      <c r="A219" s="101">
        <v>476</v>
      </c>
      <c r="B219" s="117" t="s">
        <v>1005</v>
      </c>
      <c r="C219" s="108"/>
      <c r="D219" s="108" t="s">
        <v>1004</v>
      </c>
      <c r="E219" s="108" t="s">
        <v>910</v>
      </c>
      <c r="F219" s="108">
        <v>1</v>
      </c>
      <c r="G219" s="108">
        <v>0</v>
      </c>
      <c r="H219" s="108">
        <v>6</v>
      </c>
      <c r="I219" s="108">
        <f t="shared" si="25"/>
        <v>8</v>
      </c>
      <c r="J219" s="108"/>
      <c r="K219" s="110"/>
      <c r="L219" s="110"/>
      <c r="M219" s="110"/>
      <c r="N219" s="110"/>
      <c r="O219" s="111"/>
      <c r="P219" s="112"/>
      <c r="Q219" s="108"/>
      <c r="R219" s="107" t="s">
        <v>1006</v>
      </c>
    </row>
    <row r="220" spans="1:18" s="35" customFormat="1" ht="30" customHeight="1" x14ac:dyDescent="0.35">
      <c r="A220" s="101">
        <v>477</v>
      </c>
      <c r="B220" s="117" t="s">
        <v>1007</v>
      </c>
      <c r="C220" s="108"/>
      <c r="D220" s="108" t="s">
        <v>967</v>
      </c>
      <c r="E220" s="108" t="s">
        <v>910</v>
      </c>
      <c r="F220" s="108">
        <v>2</v>
      </c>
      <c r="G220" s="108">
        <v>3</v>
      </c>
      <c r="H220" s="108">
        <v>1</v>
      </c>
      <c r="I220" s="108">
        <f t="shared" si="25"/>
        <v>8</v>
      </c>
      <c r="J220" s="107" t="s">
        <v>1008</v>
      </c>
      <c r="K220" s="110">
        <v>0.5</v>
      </c>
      <c r="L220" s="110">
        <v>0.75</v>
      </c>
      <c r="M220" s="110">
        <v>0</v>
      </c>
      <c r="N220" s="110">
        <v>1</v>
      </c>
      <c r="O220" s="111">
        <f>(((F220*K220*2)+(G220*L220)+(H220*M220))*N220)*100</f>
        <v>425</v>
      </c>
      <c r="P220" s="112"/>
      <c r="Q220" s="108"/>
      <c r="R220" s="107" t="s">
        <v>1208</v>
      </c>
    </row>
    <row r="221" spans="1:18" s="35" customFormat="1" ht="57" customHeight="1" x14ac:dyDescent="0.35">
      <c r="A221" s="101">
        <v>179</v>
      </c>
      <c r="B221" s="118" t="s">
        <v>663</v>
      </c>
      <c r="C221" s="107">
        <v>9</v>
      </c>
      <c r="D221" s="107" t="s">
        <v>664</v>
      </c>
      <c r="E221" s="108" t="s">
        <v>670</v>
      </c>
      <c r="F221" s="108">
        <v>0</v>
      </c>
      <c r="G221" s="108">
        <v>6</v>
      </c>
      <c r="H221" s="108">
        <v>1</v>
      </c>
      <c r="I221" s="109">
        <f t="shared" si="25"/>
        <v>7</v>
      </c>
      <c r="J221" s="108"/>
      <c r="K221" s="108"/>
      <c r="L221" s="108"/>
      <c r="M221" s="108"/>
      <c r="N221" s="114"/>
      <c r="O221" s="108"/>
      <c r="P221" s="112"/>
      <c r="Q221" s="111" t="e">
        <f>(O221/P221)*1000</f>
        <v>#DIV/0!</v>
      </c>
      <c r="R221" s="107"/>
    </row>
    <row r="222" spans="1:18" s="35" customFormat="1" ht="30" customHeight="1" x14ac:dyDescent="0.35">
      <c r="A222" s="101">
        <v>180</v>
      </c>
      <c r="B222" s="118" t="s">
        <v>751</v>
      </c>
      <c r="C222" s="108">
        <v>17</v>
      </c>
      <c r="D222" s="107" t="s">
        <v>752</v>
      </c>
      <c r="E222" s="108" t="s">
        <v>670</v>
      </c>
      <c r="F222" s="108">
        <v>0</v>
      </c>
      <c r="G222" s="108">
        <v>6</v>
      </c>
      <c r="H222" s="108">
        <v>1</v>
      </c>
      <c r="I222" s="109">
        <f t="shared" si="25"/>
        <v>7</v>
      </c>
      <c r="J222" s="108"/>
      <c r="K222" s="108"/>
      <c r="L222" s="108"/>
      <c r="M222" s="108"/>
      <c r="N222" s="114"/>
      <c r="O222" s="108"/>
      <c r="P222" s="112"/>
      <c r="Q222" s="111" t="e">
        <f>(O222/P222)*1000</f>
        <v>#DIV/0!</v>
      </c>
      <c r="R222" s="108"/>
    </row>
    <row r="223" spans="1:18" s="35" customFormat="1" ht="30" customHeight="1" x14ac:dyDescent="0.35">
      <c r="A223" s="101">
        <v>181</v>
      </c>
      <c r="B223" s="118" t="s">
        <v>654</v>
      </c>
      <c r="C223" s="107">
        <v>16</v>
      </c>
      <c r="D223" s="107" t="s">
        <v>655</v>
      </c>
      <c r="E223" s="108" t="s">
        <v>670</v>
      </c>
      <c r="F223" s="108">
        <v>0</v>
      </c>
      <c r="G223" s="108">
        <v>6</v>
      </c>
      <c r="H223" s="108">
        <v>1</v>
      </c>
      <c r="I223" s="109">
        <f t="shared" si="25"/>
        <v>7</v>
      </c>
      <c r="J223" s="108"/>
      <c r="K223" s="108"/>
      <c r="L223" s="108"/>
      <c r="M223" s="108"/>
      <c r="N223" s="114"/>
      <c r="O223" s="108"/>
      <c r="P223" s="112"/>
      <c r="Q223" s="111" t="e">
        <f>(O223/P223)*1000</f>
        <v>#DIV/0!</v>
      </c>
      <c r="R223" s="107"/>
    </row>
    <row r="224" spans="1:18" s="35" customFormat="1" ht="45" customHeight="1" x14ac:dyDescent="0.35">
      <c r="A224" s="101">
        <v>182</v>
      </c>
      <c r="B224" s="118" t="s">
        <v>767</v>
      </c>
      <c r="C224" s="108">
        <v>10</v>
      </c>
      <c r="D224" s="107" t="s">
        <v>812</v>
      </c>
      <c r="E224" s="108" t="s">
        <v>670</v>
      </c>
      <c r="F224" s="108">
        <v>0</v>
      </c>
      <c r="G224" s="108">
        <v>6</v>
      </c>
      <c r="H224" s="108">
        <v>1</v>
      </c>
      <c r="I224" s="109">
        <f t="shared" si="25"/>
        <v>7</v>
      </c>
      <c r="J224" s="108"/>
      <c r="K224" s="108"/>
      <c r="L224" s="108"/>
      <c r="M224" s="108"/>
      <c r="N224" s="114"/>
      <c r="O224" s="108"/>
      <c r="P224" s="112"/>
      <c r="Q224" s="108"/>
      <c r="R224" s="108"/>
    </row>
    <row r="225" spans="1:18" s="35" customFormat="1" ht="51.75" customHeight="1" x14ac:dyDescent="0.35">
      <c r="A225" s="101">
        <v>183</v>
      </c>
      <c r="B225" s="118" t="s">
        <v>657</v>
      </c>
      <c r="C225" s="107">
        <v>12</v>
      </c>
      <c r="D225" s="107" t="s">
        <v>672</v>
      </c>
      <c r="E225" s="108" t="s">
        <v>670</v>
      </c>
      <c r="F225" s="108">
        <v>0</v>
      </c>
      <c r="G225" s="108">
        <v>6</v>
      </c>
      <c r="H225" s="108">
        <v>1</v>
      </c>
      <c r="I225" s="109">
        <f t="shared" si="25"/>
        <v>7</v>
      </c>
      <c r="J225" s="108"/>
      <c r="K225" s="108"/>
      <c r="L225" s="108"/>
      <c r="M225" s="108"/>
      <c r="N225" s="114"/>
      <c r="O225" s="108"/>
      <c r="P225" s="112"/>
      <c r="Q225" s="108"/>
      <c r="R225" s="107"/>
    </row>
    <row r="226" spans="1:18" s="35" customFormat="1" ht="45" customHeight="1" x14ac:dyDescent="0.35">
      <c r="A226" s="101">
        <v>212</v>
      </c>
      <c r="B226" s="117" t="s">
        <v>1072</v>
      </c>
      <c r="C226" s="108" t="s">
        <v>958</v>
      </c>
      <c r="D226" s="107" t="s">
        <v>1070</v>
      </c>
      <c r="E226" s="108" t="s">
        <v>910</v>
      </c>
      <c r="F226" s="108">
        <v>0</v>
      </c>
      <c r="G226" s="108">
        <v>6</v>
      </c>
      <c r="H226" s="108">
        <v>1</v>
      </c>
      <c r="I226" s="109">
        <f t="shared" si="25"/>
        <v>7</v>
      </c>
      <c r="J226" s="107" t="s">
        <v>1071</v>
      </c>
      <c r="K226" s="110">
        <v>0.13</v>
      </c>
      <c r="L226" s="110">
        <v>0.15</v>
      </c>
      <c r="M226" s="110">
        <v>0</v>
      </c>
      <c r="N226" s="110">
        <v>1.1499999999999999</v>
      </c>
      <c r="O226" s="111">
        <f t="shared" ref="O226:O237" si="32">(((F226*K226*2)+(G226*L226)+(H226*M226))*N226)*100</f>
        <v>103.49999999999999</v>
      </c>
      <c r="P226" s="112"/>
      <c r="Q226" s="108"/>
      <c r="R226" s="107" t="s">
        <v>959</v>
      </c>
    </row>
    <row r="227" spans="1:18" s="35" customFormat="1" ht="46.5" x14ac:dyDescent="0.35">
      <c r="A227" s="101">
        <v>321</v>
      </c>
      <c r="B227" s="107" t="s">
        <v>438</v>
      </c>
      <c r="C227" s="107">
        <v>18</v>
      </c>
      <c r="D227" s="107" t="s">
        <v>439</v>
      </c>
      <c r="E227" s="108" t="s">
        <v>910</v>
      </c>
      <c r="F227" s="108">
        <v>2</v>
      </c>
      <c r="G227" s="108">
        <v>3</v>
      </c>
      <c r="H227" s="108">
        <v>0</v>
      </c>
      <c r="I227" s="109">
        <f t="shared" si="25"/>
        <v>7</v>
      </c>
      <c r="J227" s="107"/>
      <c r="K227" s="110"/>
      <c r="L227" s="110"/>
      <c r="M227" s="110"/>
      <c r="N227" s="110"/>
      <c r="O227" s="111">
        <f t="shared" si="32"/>
        <v>0</v>
      </c>
      <c r="P227" s="112"/>
      <c r="Q227" s="111" t="e">
        <f>(O227/P227)*1000</f>
        <v>#DIV/0!</v>
      </c>
      <c r="R227" s="107"/>
    </row>
    <row r="228" spans="1:18" s="35" customFormat="1" ht="30" customHeight="1" x14ac:dyDescent="0.35">
      <c r="A228" s="101">
        <v>322</v>
      </c>
      <c r="B228" s="118" t="s">
        <v>850</v>
      </c>
      <c r="C228" s="107">
        <v>5</v>
      </c>
      <c r="D228" s="107" t="s">
        <v>444</v>
      </c>
      <c r="E228" s="108" t="s">
        <v>910</v>
      </c>
      <c r="F228" s="108">
        <v>0</v>
      </c>
      <c r="G228" s="108">
        <v>6</v>
      </c>
      <c r="H228" s="108">
        <v>1</v>
      </c>
      <c r="I228" s="109">
        <f t="shared" si="25"/>
        <v>7</v>
      </c>
      <c r="J228" s="107"/>
      <c r="K228" s="110"/>
      <c r="L228" s="110"/>
      <c r="M228" s="110"/>
      <c r="N228" s="110"/>
      <c r="O228" s="111">
        <f t="shared" si="32"/>
        <v>0</v>
      </c>
      <c r="P228" s="112"/>
      <c r="Q228" s="111" t="e">
        <f>(O228/P228)*1000</f>
        <v>#DIV/0!</v>
      </c>
      <c r="R228" s="107"/>
    </row>
    <row r="229" spans="1:18" s="35" customFormat="1" ht="30" customHeight="1" x14ac:dyDescent="0.35">
      <c r="A229" s="101">
        <v>323</v>
      </c>
      <c r="B229" s="118" t="s">
        <v>440</v>
      </c>
      <c r="C229" s="107">
        <v>12</v>
      </c>
      <c r="D229" s="107" t="s">
        <v>441</v>
      </c>
      <c r="E229" s="108" t="s">
        <v>910</v>
      </c>
      <c r="F229" s="108">
        <v>0</v>
      </c>
      <c r="G229" s="108">
        <v>6</v>
      </c>
      <c r="H229" s="108">
        <v>1</v>
      </c>
      <c r="I229" s="109">
        <f t="shared" si="25"/>
        <v>7</v>
      </c>
      <c r="J229" s="107"/>
      <c r="K229" s="110"/>
      <c r="L229" s="110"/>
      <c r="M229" s="110"/>
      <c r="N229" s="110"/>
      <c r="O229" s="111">
        <f t="shared" si="32"/>
        <v>0</v>
      </c>
      <c r="P229" s="112"/>
      <c r="Q229" s="111" t="e">
        <f>(O229/P229)*1000</f>
        <v>#DIV/0!</v>
      </c>
      <c r="R229" s="107" t="s">
        <v>673</v>
      </c>
    </row>
    <row r="230" spans="1:18" s="35" customFormat="1" ht="30" customHeight="1" x14ac:dyDescent="0.35">
      <c r="A230" s="101">
        <v>324</v>
      </c>
      <c r="B230" s="118" t="s">
        <v>455</v>
      </c>
      <c r="C230" s="107">
        <v>18</v>
      </c>
      <c r="D230" s="107" t="s">
        <v>456</v>
      </c>
      <c r="E230" s="108" t="s">
        <v>910</v>
      </c>
      <c r="F230" s="108">
        <v>0</v>
      </c>
      <c r="G230" s="108">
        <v>6</v>
      </c>
      <c r="H230" s="108">
        <v>1</v>
      </c>
      <c r="I230" s="109">
        <f t="shared" si="25"/>
        <v>7</v>
      </c>
      <c r="J230" s="107"/>
      <c r="K230" s="110"/>
      <c r="L230" s="110"/>
      <c r="M230" s="110"/>
      <c r="N230" s="110"/>
      <c r="O230" s="111">
        <f t="shared" si="32"/>
        <v>0</v>
      </c>
      <c r="P230" s="112"/>
      <c r="Q230" s="111" t="e">
        <f>(O230/P230)*1000</f>
        <v>#DIV/0!</v>
      </c>
      <c r="R230" s="107"/>
    </row>
    <row r="231" spans="1:18" s="35" customFormat="1" ht="15.5" x14ac:dyDescent="0.35">
      <c r="A231" s="101">
        <v>325</v>
      </c>
      <c r="B231" s="118" t="s">
        <v>451</v>
      </c>
      <c r="C231" s="107">
        <v>5</v>
      </c>
      <c r="D231" s="107" t="s">
        <v>452</v>
      </c>
      <c r="E231" s="108" t="s">
        <v>910</v>
      </c>
      <c r="F231" s="108">
        <v>0</v>
      </c>
      <c r="G231" s="108">
        <v>6</v>
      </c>
      <c r="H231" s="108">
        <v>1</v>
      </c>
      <c r="I231" s="109">
        <f t="shared" si="25"/>
        <v>7</v>
      </c>
      <c r="J231" s="107"/>
      <c r="K231" s="110"/>
      <c r="L231" s="110"/>
      <c r="M231" s="110"/>
      <c r="N231" s="110"/>
      <c r="O231" s="111">
        <f t="shared" si="32"/>
        <v>0</v>
      </c>
      <c r="P231" s="112"/>
      <c r="Q231" s="111" t="e">
        <f>(O231/P231)*1000</f>
        <v>#DIV/0!</v>
      </c>
      <c r="R231" s="107"/>
    </row>
    <row r="232" spans="1:18" s="35" customFormat="1" ht="31" x14ac:dyDescent="0.35">
      <c r="A232" s="101">
        <v>326</v>
      </c>
      <c r="B232" s="118" t="s">
        <v>445</v>
      </c>
      <c r="C232" s="107">
        <v>3</v>
      </c>
      <c r="D232" s="107" t="s">
        <v>446</v>
      </c>
      <c r="E232" s="108" t="s">
        <v>910</v>
      </c>
      <c r="F232" s="108">
        <v>0</v>
      </c>
      <c r="G232" s="108">
        <v>6</v>
      </c>
      <c r="H232" s="108">
        <v>1</v>
      </c>
      <c r="I232" s="109">
        <f t="shared" ref="I232:I295" si="33">(F232*2)+G232+H232</f>
        <v>7</v>
      </c>
      <c r="J232" s="107"/>
      <c r="K232" s="110"/>
      <c r="L232" s="110"/>
      <c r="M232" s="110"/>
      <c r="N232" s="110"/>
      <c r="O232" s="111">
        <f t="shared" si="32"/>
        <v>0</v>
      </c>
      <c r="P232" s="112"/>
      <c r="Q232" s="111" t="s">
        <v>648</v>
      </c>
      <c r="R232" s="107"/>
    </row>
    <row r="233" spans="1:18" s="35" customFormat="1" ht="15.5" x14ac:dyDescent="0.35">
      <c r="A233" s="101">
        <v>327</v>
      </c>
      <c r="B233" s="118" t="s">
        <v>453</v>
      </c>
      <c r="C233" s="107">
        <v>1</v>
      </c>
      <c r="D233" s="107" t="s">
        <v>454</v>
      </c>
      <c r="E233" s="108" t="s">
        <v>910</v>
      </c>
      <c r="F233" s="108">
        <v>0</v>
      </c>
      <c r="G233" s="108">
        <v>6</v>
      </c>
      <c r="H233" s="108">
        <v>1</v>
      </c>
      <c r="I233" s="109">
        <f t="shared" si="33"/>
        <v>7</v>
      </c>
      <c r="J233" s="107"/>
      <c r="K233" s="110"/>
      <c r="L233" s="110"/>
      <c r="M233" s="110"/>
      <c r="N233" s="110"/>
      <c r="O233" s="111">
        <f t="shared" si="32"/>
        <v>0</v>
      </c>
      <c r="P233" s="112"/>
      <c r="Q233" s="111" t="s">
        <v>648</v>
      </c>
      <c r="R233" s="107"/>
    </row>
    <row r="234" spans="1:18" s="35" customFormat="1" ht="27" customHeight="1" x14ac:dyDescent="0.35">
      <c r="A234" s="101">
        <v>328</v>
      </c>
      <c r="B234" s="118" t="s">
        <v>447</v>
      </c>
      <c r="C234" s="107">
        <v>15</v>
      </c>
      <c r="D234" s="107" t="s">
        <v>448</v>
      </c>
      <c r="E234" s="108" t="s">
        <v>910</v>
      </c>
      <c r="F234" s="108">
        <v>0</v>
      </c>
      <c r="G234" s="108">
        <v>6</v>
      </c>
      <c r="H234" s="108">
        <v>1</v>
      </c>
      <c r="I234" s="109">
        <f t="shared" si="33"/>
        <v>7</v>
      </c>
      <c r="J234" s="107"/>
      <c r="K234" s="110"/>
      <c r="L234" s="110"/>
      <c r="M234" s="110"/>
      <c r="N234" s="110"/>
      <c r="O234" s="111">
        <f t="shared" si="32"/>
        <v>0</v>
      </c>
      <c r="P234" s="112"/>
      <c r="Q234" s="111" t="s">
        <v>648</v>
      </c>
      <c r="R234" s="107"/>
    </row>
    <row r="235" spans="1:18" s="35" customFormat="1" ht="62" x14ac:dyDescent="0.35">
      <c r="A235" s="101">
        <v>329</v>
      </c>
      <c r="B235" s="118" t="s">
        <v>442</v>
      </c>
      <c r="C235" s="107" t="s">
        <v>713</v>
      </c>
      <c r="D235" s="107" t="s">
        <v>443</v>
      </c>
      <c r="E235" s="108" t="s">
        <v>910</v>
      </c>
      <c r="F235" s="108">
        <v>0</v>
      </c>
      <c r="G235" s="108">
        <v>6</v>
      </c>
      <c r="H235" s="108">
        <v>1</v>
      </c>
      <c r="I235" s="109">
        <f t="shared" si="33"/>
        <v>7</v>
      </c>
      <c r="J235" s="107"/>
      <c r="K235" s="110"/>
      <c r="L235" s="110"/>
      <c r="M235" s="110"/>
      <c r="N235" s="110"/>
      <c r="O235" s="111">
        <f t="shared" si="32"/>
        <v>0</v>
      </c>
      <c r="P235" s="112"/>
      <c r="Q235" s="111" t="s">
        <v>648</v>
      </c>
      <c r="R235" s="107"/>
    </row>
    <row r="236" spans="1:18" s="35" customFormat="1" ht="30" customHeight="1" x14ac:dyDescent="0.35">
      <c r="A236" s="101">
        <v>330</v>
      </c>
      <c r="B236" s="118" t="s">
        <v>449</v>
      </c>
      <c r="C236" s="107">
        <v>9</v>
      </c>
      <c r="D236" s="107" t="s">
        <v>450</v>
      </c>
      <c r="E236" s="108" t="s">
        <v>910</v>
      </c>
      <c r="F236" s="108">
        <v>0</v>
      </c>
      <c r="G236" s="108">
        <v>6</v>
      </c>
      <c r="H236" s="108">
        <v>1</v>
      </c>
      <c r="I236" s="109">
        <f t="shared" si="33"/>
        <v>7</v>
      </c>
      <c r="J236" s="107"/>
      <c r="K236" s="110"/>
      <c r="L236" s="110"/>
      <c r="M236" s="110"/>
      <c r="N236" s="110"/>
      <c r="O236" s="111">
        <f t="shared" si="32"/>
        <v>0</v>
      </c>
      <c r="P236" s="112"/>
      <c r="Q236" s="111" t="s">
        <v>648</v>
      </c>
      <c r="R236" s="107"/>
    </row>
    <row r="237" spans="1:18" s="35" customFormat="1" ht="31" x14ac:dyDescent="0.35">
      <c r="A237" s="101">
        <v>331</v>
      </c>
      <c r="B237" s="118" t="s">
        <v>519</v>
      </c>
      <c r="C237" s="107" t="s">
        <v>792</v>
      </c>
      <c r="D237" s="107" t="s">
        <v>520</v>
      </c>
      <c r="E237" s="108" t="s">
        <v>910</v>
      </c>
      <c r="F237" s="108">
        <v>0</v>
      </c>
      <c r="G237" s="108">
        <v>6</v>
      </c>
      <c r="H237" s="108">
        <v>1</v>
      </c>
      <c r="I237" s="109">
        <f t="shared" si="33"/>
        <v>7</v>
      </c>
      <c r="J237" s="107"/>
      <c r="K237" s="110"/>
      <c r="L237" s="110"/>
      <c r="M237" s="110"/>
      <c r="N237" s="110"/>
      <c r="O237" s="111">
        <f t="shared" si="32"/>
        <v>0</v>
      </c>
      <c r="P237" s="112"/>
      <c r="Q237" s="111" t="s">
        <v>648</v>
      </c>
      <c r="R237" s="107"/>
    </row>
    <row r="238" spans="1:18" s="35" customFormat="1" ht="30" customHeight="1" x14ac:dyDescent="0.35">
      <c r="A238" s="101">
        <v>184</v>
      </c>
      <c r="B238" s="118" t="s">
        <v>742</v>
      </c>
      <c r="C238" s="108">
        <v>10</v>
      </c>
      <c r="D238" s="107" t="s">
        <v>743</v>
      </c>
      <c r="E238" s="108" t="s">
        <v>670</v>
      </c>
      <c r="F238" s="108">
        <v>0</v>
      </c>
      <c r="G238" s="108">
        <v>3</v>
      </c>
      <c r="H238" s="108">
        <v>3</v>
      </c>
      <c r="I238" s="109">
        <f t="shared" si="33"/>
        <v>6</v>
      </c>
      <c r="J238" s="108"/>
      <c r="K238" s="108"/>
      <c r="L238" s="108"/>
      <c r="M238" s="108"/>
      <c r="N238" s="114"/>
      <c r="O238" s="108"/>
      <c r="P238" s="112"/>
      <c r="Q238" s="108"/>
      <c r="R238" s="108"/>
    </row>
    <row r="239" spans="1:18" s="35" customFormat="1" ht="30" customHeight="1" x14ac:dyDescent="0.35">
      <c r="A239" s="101">
        <v>185</v>
      </c>
      <c r="B239" s="118" t="s">
        <v>1064</v>
      </c>
      <c r="C239" s="108">
        <v>14</v>
      </c>
      <c r="D239" s="107" t="s">
        <v>749</v>
      </c>
      <c r="E239" s="108" t="s">
        <v>670</v>
      </c>
      <c r="F239" s="108">
        <v>0</v>
      </c>
      <c r="G239" s="108">
        <v>3</v>
      </c>
      <c r="H239" s="108">
        <v>3</v>
      </c>
      <c r="I239" s="109">
        <f t="shared" si="33"/>
        <v>6</v>
      </c>
      <c r="J239" s="107" t="s">
        <v>1023</v>
      </c>
      <c r="K239" s="108"/>
      <c r="L239" s="108"/>
      <c r="M239" s="108"/>
      <c r="N239" s="114"/>
      <c r="O239" s="108"/>
      <c r="P239" s="112"/>
      <c r="Q239" s="108"/>
      <c r="R239" s="108"/>
    </row>
    <row r="240" spans="1:18" s="35" customFormat="1" ht="30.75" customHeight="1" x14ac:dyDescent="0.35">
      <c r="A240" s="101">
        <v>186</v>
      </c>
      <c r="B240" s="118" t="s">
        <v>1063</v>
      </c>
      <c r="C240" s="108">
        <v>14</v>
      </c>
      <c r="D240" s="107" t="s">
        <v>749</v>
      </c>
      <c r="E240" s="108" t="s">
        <v>670</v>
      </c>
      <c r="F240" s="108">
        <v>0</v>
      </c>
      <c r="G240" s="108">
        <v>3</v>
      </c>
      <c r="H240" s="108">
        <v>3</v>
      </c>
      <c r="I240" s="109">
        <f t="shared" si="33"/>
        <v>6</v>
      </c>
      <c r="J240" s="108"/>
      <c r="K240" s="108"/>
      <c r="L240" s="108"/>
      <c r="M240" s="108"/>
      <c r="N240" s="114"/>
      <c r="O240" s="108"/>
      <c r="P240" s="112"/>
      <c r="Q240" s="108"/>
      <c r="R240" s="108"/>
    </row>
    <row r="241" spans="1:18" s="35" customFormat="1" ht="31" x14ac:dyDescent="0.35">
      <c r="A241" s="101">
        <v>187</v>
      </c>
      <c r="B241" s="118" t="s">
        <v>653</v>
      </c>
      <c r="C241" s="107">
        <v>7</v>
      </c>
      <c r="D241" s="107" t="s">
        <v>671</v>
      </c>
      <c r="E241" s="108" t="s">
        <v>670</v>
      </c>
      <c r="F241" s="108">
        <v>0</v>
      </c>
      <c r="G241" s="108">
        <v>3</v>
      </c>
      <c r="H241" s="108">
        <v>3</v>
      </c>
      <c r="I241" s="109">
        <f t="shared" si="33"/>
        <v>6</v>
      </c>
      <c r="J241" s="108"/>
      <c r="K241" s="108"/>
      <c r="L241" s="108"/>
      <c r="M241" s="108"/>
      <c r="N241" s="114"/>
      <c r="O241" s="108"/>
      <c r="P241" s="112"/>
      <c r="Q241" s="108"/>
      <c r="R241" s="107"/>
    </row>
    <row r="242" spans="1:18" s="35" customFormat="1" ht="15.5" x14ac:dyDescent="0.35">
      <c r="A242" s="101">
        <v>188</v>
      </c>
      <c r="B242" s="118" t="s">
        <v>1065</v>
      </c>
      <c r="C242" s="108">
        <v>14</v>
      </c>
      <c r="D242" s="107" t="s">
        <v>749</v>
      </c>
      <c r="E242" s="108" t="s">
        <v>670</v>
      </c>
      <c r="F242" s="108">
        <v>0</v>
      </c>
      <c r="G242" s="108">
        <v>3</v>
      </c>
      <c r="H242" s="108">
        <v>3</v>
      </c>
      <c r="I242" s="109">
        <f t="shared" si="33"/>
        <v>6</v>
      </c>
      <c r="J242" s="108"/>
      <c r="K242" s="108"/>
      <c r="L242" s="108"/>
      <c r="M242" s="108"/>
      <c r="N242" s="114"/>
      <c r="O242" s="108"/>
      <c r="P242" s="116"/>
      <c r="Q242" s="108"/>
      <c r="R242" s="108" t="s">
        <v>805</v>
      </c>
    </row>
    <row r="243" spans="1:18" s="35" customFormat="1" ht="15.5" x14ac:dyDescent="0.35">
      <c r="A243" s="101">
        <v>189</v>
      </c>
      <c r="B243" s="118" t="s">
        <v>1066</v>
      </c>
      <c r="C243" s="108">
        <v>14</v>
      </c>
      <c r="D243" s="107" t="s">
        <v>749</v>
      </c>
      <c r="E243" s="108" t="s">
        <v>670</v>
      </c>
      <c r="F243" s="108">
        <v>0</v>
      </c>
      <c r="G243" s="108">
        <v>3</v>
      </c>
      <c r="H243" s="108">
        <v>3</v>
      </c>
      <c r="I243" s="109">
        <f t="shared" si="33"/>
        <v>6</v>
      </c>
      <c r="J243" s="108" t="s">
        <v>1022</v>
      </c>
      <c r="K243" s="108"/>
      <c r="L243" s="108"/>
      <c r="M243" s="108"/>
      <c r="N243" s="114"/>
      <c r="O243" s="108"/>
      <c r="P243" s="112"/>
      <c r="Q243" s="108"/>
      <c r="R243" s="108"/>
    </row>
    <row r="244" spans="1:18" s="35" customFormat="1" ht="30" customHeight="1" x14ac:dyDescent="0.35">
      <c r="A244" s="101">
        <v>190</v>
      </c>
      <c r="B244" s="118" t="s">
        <v>1079</v>
      </c>
      <c r="C244" s="108">
        <v>15</v>
      </c>
      <c r="D244" s="107" t="s">
        <v>820</v>
      </c>
      <c r="E244" s="108" t="s">
        <v>670</v>
      </c>
      <c r="F244" s="108">
        <v>1</v>
      </c>
      <c r="G244" s="108">
        <v>1</v>
      </c>
      <c r="H244" s="108">
        <v>3</v>
      </c>
      <c r="I244" s="109">
        <f t="shared" si="33"/>
        <v>6</v>
      </c>
      <c r="J244" s="108"/>
      <c r="K244" s="108"/>
      <c r="L244" s="108"/>
      <c r="M244" s="108"/>
      <c r="N244" s="114"/>
      <c r="O244" s="108"/>
      <c r="P244" s="112"/>
      <c r="Q244" s="108"/>
      <c r="R244" s="108"/>
    </row>
    <row r="245" spans="1:18" s="35" customFormat="1" ht="45" customHeight="1" x14ac:dyDescent="0.35">
      <c r="A245" s="101">
        <v>216</v>
      </c>
      <c r="B245" s="117" t="s">
        <v>1074</v>
      </c>
      <c r="C245" s="108">
        <v>19</v>
      </c>
      <c r="D245" s="108" t="s">
        <v>982</v>
      </c>
      <c r="E245" s="108" t="s">
        <v>910</v>
      </c>
      <c r="F245" s="108">
        <v>2</v>
      </c>
      <c r="G245" s="108">
        <v>1</v>
      </c>
      <c r="H245" s="108">
        <v>1</v>
      </c>
      <c r="I245" s="109">
        <f t="shared" si="33"/>
        <v>6</v>
      </c>
      <c r="J245" s="108" t="s">
        <v>983</v>
      </c>
      <c r="K245" s="110">
        <v>0.56000000000000005</v>
      </c>
      <c r="L245" s="110">
        <v>0.15</v>
      </c>
      <c r="M245" s="110">
        <v>0.1</v>
      </c>
      <c r="N245" s="110">
        <v>1</v>
      </c>
      <c r="O245" s="111">
        <f>(((F245*K245*2)+(G245*L245)+(H245*M245))*N245)*100</f>
        <v>249.00000000000003</v>
      </c>
      <c r="P245" s="112"/>
      <c r="Q245" s="108"/>
      <c r="R245" s="108"/>
    </row>
    <row r="246" spans="1:18" s="35" customFormat="1" ht="33" customHeight="1" x14ac:dyDescent="0.35">
      <c r="A246" s="101">
        <v>219</v>
      </c>
      <c r="B246" s="117" t="s">
        <v>989</v>
      </c>
      <c r="C246" s="108" t="s">
        <v>991</v>
      </c>
      <c r="D246" s="108" t="s">
        <v>992</v>
      </c>
      <c r="E246" s="108" t="s">
        <v>910</v>
      </c>
      <c r="F246" s="108">
        <v>0</v>
      </c>
      <c r="G246" s="108">
        <v>6</v>
      </c>
      <c r="H246" s="108">
        <v>0</v>
      </c>
      <c r="I246" s="109">
        <f t="shared" si="33"/>
        <v>6</v>
      </c>
      <c r="J246" s="107" t="s">
        <v>993</v>
      </c>
      <c r="K246" s="110">
        <v>0</v>
      </c>
      <c r="L246" s="110">
        <v>0.98</v>
      </c>
      <c r="M246" s="110">
        <v>0</v>
      </c>
      <c r="N246" s="110">
        <v>1.3</v>
      </c>
      <c r="O246" s="111">
        <f>(((F246*K246*2)+(G246*L246)+(H246*M246))*N246)*100</f>
        <v>764.4</v>
      </c>
      <c r="P246" s="112"/>
      <c r="Q246" s="108"/>
      <c r="R246" s="108"/>
    </row>
    <row r="247" spans="1:18" s="35" customFormat="1" ht="30" customHeight="1" x14ac:dyDescent="0.35">
      <c r="A247" s="101">
        <v>220</v>
      </c>
      <c r="B247" s="117" t="s">
        <v>990</v>
      </c>
      <c r="C247" s="108">
        <v>5</v>
      </c>
      <c r="D247" s="108" t="s">
        <v>992</v>
      </c>
      <c r="E247" s="108" t="s">
        <v>910</v>
      </c>
      <c r="F247" s="108">
        <v>0</v>
      </c>
      <c r="G247" s="108">
        <v>6</v>
      </c>
      <c r="H247" s="108">
        <v>0</v>
      </c>
      <c r="I247" s="109">
        <f t="shared" si="33"/>
        <v>6</v>
      </c>
      <c r="J247" s="107" t="s">
        <v>994</v>
      </c>
      <c r="K247" s="110">
        <v>0</v>
      </c>
      <c r="L247" s="110">
        <v>0.5</v>
      </c>
      <c r="M247" s="110">
        <v>0</v>
      </c>
      <c r="N247" s="110">
        <v>1</v>
      </c>
      <c r="O247" s="111">
        <f>(((F247*K247*2)+(G247*L247)+(H247*M247))*N247)*100</f>
        <v>300</v>
      </c>
      <c r="P247" s="112"/>
      <c r="Q247" s="108"/>
      <c r="R247" s="107" t="s">
        <v>995</v>
      </c>
    </row>
    <row r="248" spans="1:18" s="35" customFormat="1" ht="30" customHeight="1" x14ac:dyDescent="0.35">
      <c r="A248" s="101">
        <v>332</v>
      </c>
      <c r="B248" s="118" t="s">
        <v>457</v>
      </c>
      <c r="C248" s="107">
        <v>3</v>
      </c>
      <c r="D248" s="107" t="s">
        <v>458</v>
      </c>
      <c r="E248" s="108" t="s">
        <v>910</v>
      </c>
      <c r="F248" s="108">
        <v>2</v>
      </c>
      <c r="G248" s="108">
        <v>1</v>
      </c>
      <c r="H248" s="108">
        <v>1</v>
      </c>
      <c r="I248" s="109">
        <f t="shared" si="33"/>
        <v>6</v>
      </c>
      <c r="J248" s="107"/>
      <c r="K248" s="110"/>
      <c r="L248" s="110"/>
      <c r="M248" s="110"/>
      <c r="N248" s="110"/>
      <c r="O248" s="111">
        <f>(((F248*K248*2)+(G248*L248)+(H248*M248))*N248)*100</f>
        <v>0</v>
      </c>
      <c r="P248" s="112"/>
      <c r="Q248" s="111" t="s">
        <v>648</v>
      </c>
      <c r="R248" s="107"/>
    </row>
    <row r="249" spans="1:18" s="35" customFormat="1" ht="31" x14ac:dyDescent="0.35">
      <c r="A249" s="101">
        <v>333</v>
      </c>
      <c r="B249" s="118" t="s">
        <v>736</v>
      </c>
      <c r="C249" s="108">
        <v>15</v>
      </c>
      <c r="D249" s="107" t="s">
        <v>803</v>
      </c>
      <c r="E249" s="108" t="s">
        <v>910</v>
      </c>
      <c r="F249" s="108">
        <v>0</v>
      </c>
      <c r="G249" s="108">
        <v>3</v>
      </c>
      <c r="H249" s="108">
        <v>3</v>
      </c>
      <c r="I249" s="109">
        <f t="shared" si="33"/>
        <v>6</v>
      </c>
      <c r="J249" s="108"/>
      <c r="K249" s="108"/>
      <c r="L249" s="108"/>
      <c r="M249" s="108"/>
      <c r="N249" s="108"/>
      <c r="O249" s="108"/>
      <c r="P249" s="112"/>
      <c r="Q249" s="108"/>
      <c r="R249" s="107"/>
    </row>
    <row r="250" spans="1:18" s="35" customFormat="1" ht="30" customHeight="1" x14ac:dyDescent="0.35">
      <c r="A250" s="101">
        <v>334</v>
      </c>
      <c r="B250" s="118" t="s">
        <v>478</v>
      </c>
      <c r="C250" s="107">
        <v>15</v>
      </c>
      <c r="D250" s="107" t="s">
        <v>479</v>
      </c>
      <c r="E250" s="108" t="s">
        <v>910</v>
      </c>
      <c r="F250" s="108">
        <v>0</v>
      </c>
      <c r="G250" s="108">
        <v>6</v>
      </c>
      <c r="H250" s="108">
        <v>0</v>
      </c>
      <c r="I250" s="109">
        <f t="shared" si="33"/>
        <v>6</v>
      </c>
      <c r="J250" s="107"/>
      <c r="K250" s="110"/>
      <c r="L250" s="110"/>
      <c r="M250" s="110"/>
      <c r="N250" s="110"/>
      <c r="O250" s="111">
        <f>(((F250*K250*2)+(G250*L250)+(H250*M250))*N250)*100</f>
        <v>0</v>
      </c>
      <c r="P250" s="112"/>
      <c r="Q250" s="111" t="s">
        <v>648</v>
      </c>
      <c r="R250" s="107"/>
    </row>
    <row r="251" spans="1:18" s="35" customFormat="1" ht="30.75" customHeight="1" x14ac:dyDescent="0.35">
      <c r="A251" s="101">
        <v>335</v>
      </c>
      <c r="B251" s="118" t="s">
        <v>459</v>
      </c>
      <c r="C251" s="107">
        <v>12</v>
      </c>
      <c r="D251" s="107" t="s">
        <v>460</v>
      </c>
      <c r="E251" s="108" t="s">
        <v>910</v>
      </c>
      <c r="F251" s="108">
        <v>2</v>
      </c>
      <c r="G251" s="108">
        <v>1</v>
      </c>
      <c r="H251" s="108">
        <v>1</v>
      </c>
      <c r="I251" s="109">
        <f t="shared" si="33"/>
        <v>6</v>
      </c>
      <c r="J251" s="107"/>
      <c r="K251" s="110"/>
      <c r="L251" s="110"/>
      <c r="M251" s="110"/>
      <c r="N251" s="110"/>
      <c r="O251" s="111">
        <f>(((F251*K251*2)+(G251*L251)+(H251*M251))*N251)*100</f>
        <v>0</v>
      </c>
      <c r="P251" s="112"/>
      <c r="Q251" s="111" t="s">
        <v>648</v>
      </c>
      <c r="R251" s="107"/>
    </row>
    <row r="252" spans="1:18" s="35" customFormat="1" ht="31" x14ac:dyDescent="0.35">
      <c r="A252" s="101">
        <v>336</v>
      </c>
      <c r="B252" s="118" t="s">
        <v>480</v>
      </c>
      <c r="C252" s="107">
        <v>6</v>
      </c>
      <c r="D252" s="107" t="s">
        <v>481</v>
      </c>
      <c r="E252" s="108" t="s">
        <v>910</v>
      </c>
      <c r="F252" s="108">
        <v>1</v>
      </c>
      <c r="G252" s="108">
        <v>1</v>
      </c>
      <c r="H252" s="108">
        <v>3</v>
      </c>
      <c r="I252" s="109">
        <f t="shared" si="33"/>
        <v>6</v>
      </c>
      <c r="J252" s="107"/>
      <c r="K252" s="110"/>
      <c r="L252" s="110"/>
      <c r="M252" s="110"/>
      <c r="N252" s="110"/>
      <c r="O252" s="111">
        <f>(((F252*K252*2)+(G252*L252)+(H252*M252))*N252)*100</f>
        <v>0</v>
      </c>
      <c r="P252" s="112"/>
      <c r="Q252" s="111" t="s">
        <v>648</v>
      </c>
      <c r="R252" s="107"/>
    </row>
    <row r="253" spans="1:18" s="35" customFormat="1" ht="15.5" x14ac:dyDescent="0.35">
      <c r="A253" s="101">
        <v>337</v>
      </c>
      <c r="B253" s="118" t="s">
        <v>482</v>
      </c>
      <c r="C253" s="107">
        <v>6</v>
      </c>
      <c r="D253" s="107" t="s">
        <v>483</v>
      </c>
      <c r="E253" s="108" t="s">
        <v>910</v>
      </c>
      <c r="F253" s="108">
        <v>1</v>
      </c>
      <c r="G253" s="108">
        <v>1</v>
      </c>
      <c r="H253" s="108">
        <v>3</v>
      </c>
      <c r="I253" s="109">
        <f t="shared" si="33"/>
        <v>6</v>
      </c>
      <c r="J253" s="107"/>
      <c r="K253" s="110"/>
      <c r="L253" s="110"/>
      <c r="M253" s="110"/>
      <c r="N253" s="110"/>
      <c r="O253" s="111">
        <f>(((F253*K253*2)+(G253*L253)+(H253*M253))*N253)*100</f>
        <v>0</v>
      </c>
      <c r="P253" s="112"/>
      <c r="Q253" s="111" t="s">
        <v>648</v>
      </c>
      <c r="R253" s="107"/>
    </row>
    <row r="254" spans="1:18" s="35" customFormat="1" ht="30" customHeight="1" x14ac:dyDescent="0.35">
      <c r="A254" s="101">
        <v>338</v>
      </c>
      <c r="B254" s="118" t="s">
        <v>466</v>
      </c>
      <c r="C254" s="107">
        <v>15</v>
      </c>
      <c r="D254" s="107" t="s">
        <v>467</v>
      </c>
      <c r="E254" s="108" t="s">
        <v>910</v>
      </c>
      <c r="F254" s="108">
        <v>1</v>
      </c>
      <c r="G254" s="108">
        <v>3</v>
      </c>
      <c r="H254" s="108">
        <v>1</v>
      </c>
      <c r="I254" s="109">
        <f t="shared" si="33"/>
        <v>6</v>
      </c>
      <c r="J254" s="107"/>
      <c r="K254" s="110"/>
      <c r="L254" s="110"/>
      <c r="M254" s="110"/>
      <c r="N254" s="110"/>
      <c r="O254" s="111">
        <f>(((F254*K254*2)+(G254*L254)+(H254*M254))*N254)*100</f>
        <v>0</v>
      </c>
      <c r="P254" s="112"/>
      <c r="Q254" s="111" t="s">
        <v>648</v>
      </c>
      <c r="R254" s="107" t="s">
        <v>468</v>
      </c>
    </row>
    <row r="255" spans="1:18" s="35" customFormat="1" ht="30" customHeight="1" x14ac:dyDescent="0.35">
      <c r="A255" s="101">
        <v>339</v>
      </c>
      <c r="B255" s="118" t="s">
        <v>904</v>
      </c>
      <c r="C255" s="107">
        <v>10</v>
      </c>
      <c r="D255" s="107" t="s">
        <v>903</v>
      </c>
      <c r="E255" s="108" t="s">
        <v>910</v>
      </c>
      <c r="F255" s="108">
        <v>1</v>
      </c>
      <c r="G255" s="108">
        <v>3</v>
      </c>
      <c r="H255" s="108">
        <v>1</v>
      </c>
      <c r="I255" s="109">
        <f t="shared" si="33"/>
        <v>6</v>
      </c>
      <c r="J255" s="108"/>
      <c r="K255" s="108"/>
      <c r="L255" s="108"/>
      <c r="M255" s="108"/>
      <c r="N255" s="108"/>
      <c r="O255" s="108"/>
      <c r="P255" s="112"/>
      <c r="Q255" s="108"/>
      <c r="R255" s="108"/>
    </row>
    <row r="256" spans="1:18" s="35" customFormat="1" ht="31" x14ac:dyDescent="0.35">
      <c r="A256" s="101">
        <v>340</v>
      </c>
      <c r="B256" s="118" t="s">
        <v>489</v>
      </c>
      <c r="C256" s="107">
        <v>3</v>
      </c>
      <c r="D256" s="107" t="s">
        <v>490</v>
      </c>
      <c r="E256" s="108" t="s">
        <v>910</v>
      </c>
      <c r="F256" s="108">
        <v>2</v>
      </c>
      <c r="G256" s="108">
        <v>1</v>
      </c>
      <c r="H256" s="108">
        <v>1</v>
      </c>
      <c r="I256" s="109">
        <f t="shared" si="33"/>
        <v>6</v>
      </c>
      <c r="J256" s="107"/>
      <c r="K256" s="110"/>
      <c r="L256" s="110"/>
      <c r="M256" s="110"/>
      <c r="N256" s="110"/>
      <c r="O256" s="111">
        <f t="shared" ref="O256:O261" si="34">(((F256*K256*2)+(G256*L256)+(H256*M256))*N256)*100</f>
        <v>0</v>
      </c>
      <c r="P256" s="112"/>
      <c r="Q256" s="111" t="s">
        <v>648</v>
      </c>
      <c r="R256" s="107"/>
    </row>
    <row r="257" spans="1:18" s="35" customFormat="1" ht="31" x14ac:dyDescent="0.35">
      <c r="A257" s="101">
        <v>341</v>
      </c>
      <c r="B257" s="118" t="s">
        <v>474</v>
      </c>
      <c r="C257" s="107">
        <v>7</v>
      </c>
      <c r="D257" s="107" t="s">
        <v>475</v>
      </c>
      <c r="E257" s="108" t="s">
        <v>910</v>
      </c>
      <c r="F257" s="108">
        <v>0</v>
      </c>
      <c r="G257" s="108">
        <v>6</v>
      </c>
      <c r="H257" s="108">
        <v>0</v>
      </c>
      <c r="I257" s="109">
        <f t="shared" si="33"/>
        <v>6</v>
      </c>
      <c r="J257" s="107"/>
      <c r="K257" s="110"/>
      <c r="L257" s="110"/>
      <c r="M257" s="110"/>
      <c r="N257" s="110"/>
      <c r="O257" s="111">
        <f t="shared" si="34"/>
        <v>0</v>
      </c>
      <c r="P257" s="112"/>
      <c r="Q257" s="111" t="s">
        <v>648</v>
      </c>
      <c r="R257" s="107" t="s">
        <v>476</v>
      </c>
    </row>
    <row r="258" spans="1:18" s="35" customFormat="1" ht="15.5" x14ac:dyDescent="0.35">
      <c r="A258" s="101">
        <v>342</v>
      </c>
      <c r="B258" s="118" t="s">
        <v>477</v>
      </c>
      <c r="C258" s="107">
        <v>10</v>
      </c>
      <c r="D258" s="107" t="s">
        <v>171</v>
      </c>
      <c r="E258" s="108" t="s">
        <v>910</v>
      </c>
      <c r="F258" s="108">
        <v>0</v>
      </c>
      <c r="G258" s="108">
        <v>6</v>
      </c>
      <c r="H258" s="108">
        <v>0</v>
      </c>
      <c r="I258" s="109">
        <f t="shared" si="33"/>
        <v>6</v>
      </c>
      <c r="J258" s="107"/>
      <c r="K258" s="110"/>
      <c r="L258" s="110"/>
      <c r="M258" s="110"/>
      <c r="N258" s="110"/>
      <c r="O258" s="111">
        <f t="shared" si="34"/>
        <v>0</v>
      </c>
      <c r="P258" s="112"/>
      <c r="Q258" s="111" t="s">
        <v>648</v>
      </c>
      <c r="R258" s="107"/>
    </row>
    <row r="259" spans="1:18" s="35" customFormat="1" ht="39" customHeight="1" x14ac:dyDescent="0.35">
      <c r="A259" s="101">
        <v>343</v>
      </c>
      <c r="B259" s="118" t="s">
        <v>463</v>
      </c>
      <c r="C259" s="107">
        <v>17</v>
      </c>
      <c r="D259" s="107" t="s">
        <v>259</v>
      </c>
      <c r="E259" s="108" t="s">
        <v>910</v>
      </c>
      <c r="F259" s="108">
        <v>0</v>
      </c>
      <c r="G259" s="108">
        <v>6</v>
      </c>
      <c r="H259" s="108">
        <v>0</v>
      </c>
      <c r="I259" s="109">
        <f t="shared" si="33"/>
        <v>6</v>
      </c>
      <c r="J259" s="107"/>
      <c r="K259" s="110"/>
      <c r="L259" s="110"/>
      <c r="M259" s="110"/>
      <c r="N259" s="110"/>
      <c r="O259" s="111">
        <f t="shared" si="34"/>
        <v>0</v>
      </c>
      <c r="P259" s="112"/>
      <c r="Q259" s="111" t="s">
        <v>648</v>
      </c>
      <c r="R259" s="107"/>
    </row>
    <row r="260" spans="1:18" s="35" customFormat="1" ht="30" customHeight="1" x14ac:dyDescent="0.35">
      <c r="A260" s="101">
        <v>344</v>
      </c>
      <c r="B260" s="118" t="s">
        <v>491</v>
      </c>
      <c r="C260" s="107">
        <v>20</v>
      </c>
      <c r="D260" s="120" t="s">
        <v>492</v>
      </c>
      <c r="E260" s="108" t="s">
        <v>910</v>
      </c>
      <c r="F260" s="108">
        <v>2</v>
      </c>
      <c r="G260" s="108">
        <v>1</v>
      </c>
      <c r="H260" s="108">
        <v>1</v>
      </c>
      <c r="I260" s="109">
        <f t="shared" si="33"/>
        <v>6</v>
      </c>
      <c r="J260" s="107"/>
      <c r="K260" s="110"/>
      <c r="L260" s="110"/>
      <c r="M260" s="110"/>
      <c r="N260" s="110"/>
      <c r="O260" s="111">
        <f t="shared" si="34"/>
        <v>0</v>
      </c>
      <c r="P260" s="112"/>
      <c r="Q260" s="111" t="s">
        <v>648</v>
      </c>
      <c r="R260" s="107"/>
    </row>
    <row r="261" spans="1:18" s="35" customFormat="1" ht="31" x14ac:dyDescent="0.35">
      <c r="A261" s="101">
        <v>345</v>
      </c>
      <c r="B261" s="118" t="s">
        <v>484</v>
      </c>
      <c r="C261" s="107" t="s">
        <v>798</v>
      </c>
      <c r="D261" s="107" t="s">
        <v>485</v>
      </c>
      <c r="E261" s="108" t="s">
        <v>910</v>
      </c>
      <c r="F261" s="108">
        <v>1</v>
      </c>
      <c r="G261" s="108">
        <v>1</v>
      </c>
      <c r="H261" s="108">
        <v>3</v>
      </c>
      <c r="I261" s="109">
        <f t="shared" si="33"/>
        <v>6</v>
      </c>
      <c r="J261" s="107"/>
      <c r="K261" s="110"/>
      <c r="L261" s="110"/>
      <c r="M261" s="110"/>
      <c r="N261" s="110"/>
      <c r="O261" s="111">
        <f t="shared" si="34"/>
        <v>0</v>
      </c>
      <c r="P261" s="112"/>
      <c r="Q261" s="111" t="s">
        <v>648</v>
      </c>
      <c r="R261" s="107"/>
    </row>
    <row r="262" spans="1:18" s="35" customFormat="1" ht="15.5" x14ac:dyDescent="0.35">
      <c r="A262" s="101">
        <v>470</v>
      </c>
      <c r="B262" s="118" t="s">
        <v>1041</v>
      </c>
      <c r="C262" s="108"/>
      <c r="D262" s="107" t="s">
        <v>320</v>
      </c>
      <c r="E262" s="108" t="s">
        <v>910</v>
      </c>
      <c r="F262" s="108">
        <v>0</v>
      </c>
      <c r="G262" s="108">
        <v>6</v>
      </c>
      <c r="H262" s="108">
        <v>0</v>
      </c>
      <c r="I262" s="109">
        <f t="shared" si="33"/>
        <v>6</v>
      </c>
      <c r="J262" s="108" t="s">
        <v>150</v>
      </c>
      <c r="K262" s="108"/>
      <c r="L262" s="108"/>
      <c r="M262" s="108"/>
      <c r="N262" s="108"/>
      <c r="O262" s="108"/>
      <c r="P262" s="112"/>
      <c r="Q262" s="111"/>
      <c r="R262" s="108"/>
    </row>
    <row r="263" spans="1:18" s="35" customFormat="1" ht="30" customHeight="1" x14ac:dyDescent="0.35">
      <c r="A263" s="101">
        <v>346</v>
      </c>
      <c r="B263" s="118" t="s">
        <v>469</v>
      </c>
      <c r="C263" s="107">
        <v>13</v>
      </c>
      <c r="D263" s="107" t="s">
        <v>470</v>
      </c>
      <c r="E263" s="108" t="s">
        <v>910</v>
      </c>
      <c r="F263" s="108">
        <v>1</v>
      </c>
      <c r="G263" s="108">
        <v>1</v>
      </c>
      <c r="H263" s="108">
        <v>3</v>
      </c>
      <c r="I263" s="109">
        <f t="shared" si="33"/>
        <v>6</v>
      </c>
      <c r="J263" s="107"/>
      <c r="K263" s="110"/>
      <c r="L263" s="110"/>
      <c r="M263" s="110"/>
      <c r="N263" s="110"/>
      <c r="O263" s="111">
        <f t="shared" ref="O263:O274" si="35">(((F263*K263*2)+(G263*L263)+(H263*M263))*N263)*100</f>
        <v>0</v>
      </c>
      <c r="P263" s="112"/>
      <c r="Q263" s="111" t="s">
        <v>648</v>
      </c>
      <c r="R263" s="107"/>
    </row>
    <row r="264" spans="1:18" s="35" customFormat="1" ht="46.5" x14ac:dyDescent="0.35">
      <c r="A264" s="101">
        <v>347</v>
      </c>
      <c r="B264" s="118" t="s">
        <v>461</v>
      </c>
      <c r="C264" s="107">
        <v>16</v>
      </c>
      <c r="D264" s="107" t="s">
        <v>462</v>
      </c>
      <c r="E264" s="108" t="s">
        <v>910</v>
      </c>
      <c r="F264" s="108">
        <v>2</v>
      </c>
      <c r="G264" s="108">
        <v>1</v>
      </c>
      <c r="H264" s="108">
        <v>1</v>
      </c>
      <c r="I264" s="109">
        <f t="shared" si="33"/>
        <v>6</v>
      </c>
      <c r="J264" s="107"/>
      <c r="K264" s="110"/>
      <c r="L264" s="110"/>
      <c r="M264" s="110"/>
      <c r="N264" s="110"/>
      <c r="O264" s="111">
        <f t="shared" si="35"/>
        <v>0</v>
      </c>
      <c r="P264" s="112"/>
      <c r="Q264" s="111" t="s">
        <v>648</v>
      </c>
      <c r="R264" s="107"/>
    </row>
    <row r="265" spans="1:18" s="35" customFormat="1" ht="32.25" customHeight="1" x14ac:dyDescent="0.35">
      <c r="A265" s="101">
        <v>348</v>
      </c>
      <c r="B265" s="118" t="s">
        <v>471</v>
      </c>
      <c r="C265" s="107" t="s">
        <v>717</v>
      </c>
      <c r="D265" s="107" t="s">
        <v>171</v>
      </c>
      <c r="E265" s="108" t="s">
        <v>910</v>
      </c>
      <c r="F265" s="108">
        <v>1</v>
      </c>
      <c r="G265" s="108">
        <v>3</v>
      </c>
      <c r="H265" s="108">
        <v>1</v>
      </c>
      <c r="I265" s="109">
        <f t="shared" si="33"/>
        <v>6</v>
      </c>
      <c r="J265" s="107"/>
      <c r="K265" s="110"/>
      <c r="L265" s="110"/>
      <c r="M265" s="110"/>
      <c r="N265" s="110"/>
      <c r="O265" s="111">
        <f t="shared" si="35"/>
        <v>0</v>
      </c>
      <c r="P265" s="112"/>
      <c r="Q265" s="111" t="s">
        <v>648</v>
      </c>
      <c r="R265" s="107"/>
    </row>
    <row r="266" spans="1:18" s="35" customFormat="1" ht="60" customHeight="1" x14ac:dyDescent="0.35">
      <c r="A266" s="101">
        <v>349</v>
      </c>
      <c r="B266" s="118" t="s">
        <v>464</v>
      </c>
      <c r="C266" s="107" t="s">
        <v>797</v>
      </c>
      <c r="D266" s="107" t="s">
        <v>171</v>
      </c>
      <c r="E266" s="108" t="s">
        <v>910</v>
      </c>
      <c r="F266" s="108">
        <v>0</v>
      </c>
      <c r="G266" s="108">
        <v>6</v>
      </c>
      <c r="H266" s="108">
        <v>0</v>
      </c>
      <c r="I266" s="109">
        <f t="shared" si="33"/>
        <v>6</v>
      </c>
      <c r="J266" s="107"/>
      <c r="K266" s="110"/>
      <c r="L266" s="110"/>
      <c r="M266" s="110"/>
      <c r="N266" s="110"/>
      <c r="O266" s="111">
        <f t="shared" si="35"/>
        <v>0</v>
      </c>
      <c r="P266" s="112"/>
      <c r="Q266" s="111" t="s">
        <v>648</v>
      </c>
      <c r="R266" s="107"/>
    </row>
    <row r="267" spans="1:18" s="35" customFormat="1" ht="31" x14ac:dyDescent="0.35">
      <c r="A267" s="101">
        <v>350</v>
      </c>
      <c r="B267" s="118" t="s">
        <v>465</v>
      </c>
      <c r="C267" s="107">
        <v>1</v>
      </c>
      <c r="D267" s="107" t="s">
        <v>171</v>
      </c>
      <c r="E267" s="108" t="s">
        <v>910</v>
      </c>
      <c r="F267" s="108">
        <v>0</v>
      </c>
      <c r="G267" s="108">
        <v>6</v>
      </c>
      <c r="H267" s="108">
        <v>0</v>
      </c>
      <c r="I267" s="109">
        <f t="shared" si="33"/>
        <v>6</v>
      </c>
      <c r="J267" s="107"/>
      <c r="K267" s="110"/>
      <c r="L267" s="110"/>
      <c r="M267" s="110"/>
      <c r="N267" s="110"/>
      <c r="O267" s="111">
        <f t="shared" si="35"/>
        <v>0</v>
      </c>
      <c r="P267" s="112"/>
      <c r="Q267" s="111" t="s">
        <v>648</v>
      </c>
      <c r="R267" s="107"/>
    </row>
    <row r="268" spans="1:18" s="35" customFormat="1" ht="15.5" x14ac:dyDescent="0.35">
      <c r="A268" s="101">
        <v>351</v>
      </c>
      <c r="B268" s="118" t="s">
        <v>486</v>
      </c>
      <c r="C268" s="107">
        <v>9</v>
      </c>
      <c r="D268" s="107" t="s">
        <v>487</v>
      </c>
      <c r="E268" s="108" t="s">
        <v>910</v>
      </c>
      <c r="F268" s="108">
        <v>1</v>
      </c>
      <c r="G268" s="108">
        <v>1</v>
      </c>
      <c r="H268" s="108">
        <v>3</v>
      </c>
      <c r="I268" s="109">
        <f t="shared" si="33"/>
        <v>6</v>
      </c>
      <c r="J268" s="107"/>
      <c r="K268" s="110"/>
      <c r="L268" s="110"/>
      <c r="M268" s="110"/>
      <c r="N268" s="110"/>
      <c r="O268" s="111">
        <f t="shared" si="35"/>
        <v>0</v>
      </c>
      <c r="P268" s="112"/>
      <c r="Q268" s="111" t="s">
        <v>648</v>
      </c>
      <c r="R268" s="107"/>
    </row>
    <row r="269" spans="1:18" s="35" customFormat="1" ht="30" customHeight="1" x14ac:dyDescent="0.35">
      <c r="A269" s="101">
        <v>352</v>
      </c>
      <c r="B269" s="118" t="s">
        <v>493</v>
      </c>
      <c r="C269" s="107">
        <v>18</v>
      </c>
      <c r="D269" s="107" t="s">
        <v>396</v>
      </c>
      <c r="E269" s="108" t="s">
        <v>910</v>
      </c>
      <c r="F269" s="108">
        <v>2</v>
      </c>
      <c r="G269" s="108">
        <v>1</v>
      </c>
      <c r="H269" s="108">
        <v>1</v>
      </c>
      <c r="I269" s="109">
        <f t="shared" si="33"/>
        <v>6</v>
      </c>
      <c r="J269" s="107"/>
      <c r="K269" s="110"/>
      <c r="L269" s="110"/>
      <c r="M269" s="110"/>
      <c r="N269" s="110"/>
      <c r="O269" s="111">
        <f t="shared" si="35"/>
        <v>0</v>
      </c>
      <c r="P269" s="112"/>
      <c r="Q269" s="111" t="s">
        <v>648</v>
      </c>
      <c r="R269" s="107"/>
    </row>
    <row r="270" spans="1:18" s="35" customFormat="1" ht="15.5" x14ac:dyDescent="0.35">
      <c r="A270" s="101">
        <v>353</v>
      </c>
      <c r="B270" s="118" t="s">
        <v>494</v>
      </c>
      <c r="C270" s="107">
        <v>3</v>
      </c>
      <c r="D270" s="107" t="s">
        <v>396</v>
      </c>
      <c r="E270" s="108" t="s">
        <v>910</v>
      </c>
      <c r="F270" s="108">
        <v>2</v>
      </c>
      <c r="G270" s="108">
        <v>1</v>
      </c>
      <c r="H270" s="108">
        <v>1</v>
      </c>
      <c r="I270" s="109">
        <f t="shared" si="33"/>
        <v>6</v>
      </c>
      <c r="J270" s="107"/>
      <c r="K270" s="110"/>
      <c r="L270" s="110"/>
      <c r="M270" s="110"/>
      <c r="N270" s="110"/>
      <c r="O270" s="111">
        <f t="shared" si="35"/>
        <v>0</v>
      </c>
      <c r="P270" s="112"/>
      <c r="Q270" s="111" t="s">
        <v>648</v>
      </c>
      <c r="R270" s="107"/>
    </row>
    <row r="271" spans="1:18" s="35" customFormat="1" ht="15.5" x14ac:dyDescent="0.35">
      <c r="A271" s="101">
        <v>354</v>
      </c>
      <c r="B271" s="118" t="s">
        <v>583</v>
      </c>
      <c r="C271" s="107">
        <v>10</v>
      </c>
      <c r="D271" s="107" t="s">
        <v>905</v>
      </c>
      <c r="E271" s="108" t="s">
        <v>910</v>
      </c>
      <c r="F271" s="108">
        <v>1</v>
      </c>
      <c r="G271" s="108">
        <v>3</v>
      </c>
      <c r="H271" s="108">
        <v>1</v>
      </c>
      <c r="I271" s="109">
        <f t="shared" si="33"/>
        <v>6</v>
      </c>
      <c r="J271" s="107"/>
      <c r="K271" s="110"/>
      <c r="L271" s="110"/>
      <c r="M271" s="110"/>
      <c r="N271" s="110"/>
      <c r="O271" s="111">
        <f t="shared" si="35"/>
        <v>0</v>
      </c>
      <c r="P271" s="112"/>
      <c r="Q271" s="111" t="s">
        <v>648</v>
      </c>
      <c r="R271" s="107"/>
    </row>
    <row r="272" spans="1:18" s="35" customFormat="1" ht="15.5" x14ac:dyDescent="0.35">
      <c r="A272" s="101">
        <v>355</v>
      </c>
      <c r="B272" s="118" t="s">
        <v>488</v>
      </c>
      <c r="C272" s="107">
        <v>6</v>
      </c>
      <c r="D272" s="107" t="s">
        <v>396</v>
      </c>
      <c r="E272" s="108" t="s">
        <v>910</v>
      </c>
      <c r="F272" s="108">
        <v>1</v>
      </c>
      <c r="G272" s="108">
        <v>3</v>
      </c>
      <c r="H272" s="108">
        <v>1</v>
      </c>
      <c r="I272" s="109">
        <f t="shared" si="33"/>
        <v>6</v>
      </c>
      <c r="J272" s="107"/>
      <c r="K272" s="110"/>
      <c r="L272" s="110"/>
      <c r="M272" s="110"/>
      <c r="N272" s="110"/>
      <c r="O272" s="111">
        <f t="shared" si="35"/>
        <v>0</v>
      </c>
      <c r="P272" s="112"/>
      <c r="Q272" s="111" t="s">
        <v>648</v>
      </c>
      <c r="R272" s="107"/>
    </row>
    <row r="273" spans="1:18" s="35" customFormat="1" ht="15.5" x14ac:dyDescent="0.35">
      <c r="A273" s="101">
        <v>356</v>
      </c>
      <c r="B273" s="118" t="s">
        <v>472</v>
      </c>
      <c r="C273" s="107">
        <v>18</v>
      </c>
      <c r="D273" s="107" t="s">
        <v>473</v>
      </c>
      <c r="E273" s="108" t="s">
        <v>910</v>
      </c>
      <c r="F273" s="108">
        <v>1</v>
      </c>
      <c r="G273" s="108">
        <v>3</v>
      </c>
      <c r="H273" s="108">
        <v>1</v>
      </c>
      <c r="I273" s="109">
        <f t="shared" si="33"/>
        <v>6</v>
      </c>
      <c r="J273" s="107"/>
      <c r="K273" s="110"/>
      <c r="L273" s="110"/>
      <c r="M273" s="110"/>
      <c r="N273" s="110"/>
      <c r="O273" s="111">
        <f t="shared" si="35"/>
        <v>0</v>
      </c>
      <c r="P273" s="112"/>
      <c r="Q273" s="111" t="s">
        <v>648</v>
      </c>
      <c r="R273" s="107"/>
    </row>
    <row r="274" spans="1:18" s="35" customFormat="1" ht="45" customHeight="1" x14ac:dyDescent="0.35">
      <c r="A274" s="101">
        <v>475</v>
      </c>
      <c r="B274" s="117" t="s">
        <v>1002</v>
      </c>
      <c r="C274" s="108"/>
      <c r="D274" s="108" t="s">
        <v>967</v>
      </c>
      <c r="E274" s="108" t="s">
        <v>910</v>
      </c>
      <c r="F274" s="108">
        <v>0</v>
      </c>
      <c r="G274" s="108">
        <v>6</v>
      </c>
      <c r="H274" s="108">
        <v>0</v>
      </c>
      <c r="I274" s="108">
        <f t="shared" si="33"/>
        <v>6</v>
      </c>
      <c r="J274" s="108" t="s">
        <v>150</v>
      </c>
      <c r="K274" s="110">
        <v>0</v>
      </c>
      <c r="L274" s="110">
        <v>0.98</v>
      </c>
      <c r="M274" s="110">
        <v>0</v>
      </c>
      <c r="N274" s="110">
        <v>1.3</v>
      </c>
      <c r="O274" s="111">
        <f t="shared" si="35"/>
        <v>764.4</v>
      </c>
      <c r="P274" s="112"/>
      <c r="Q274" s="108"/>
      <c r="R274" s="107" t="s">
        <v>1003</v>
      </c>
    </row>
    <row r="275" spans="1:18" s="35" customFormat="1" ht="15.5" x14ac:dyDescent="0.35">
      <c r="A275" s="101">
        <v>464</v>
      </c>
      <c r="B275" s="118" t="s">
        <v>1018</v>
      </c>
      <c r="C275" s="107">
        <v>3</v>
      </c>
      <c r="D275" s="107" t="s">
        <v>1019</v>
      </c>
      <c r="E275" s="108" t="s">
        <v>910</v>
      </c>
      <c r="F275" s="108">
        <v>1</v>
      </c>
      <c r="G275" s="108">
        <v>3</v>
      </c>
      <c r="H275" s="108">
        <v>1</v>
      </c>
      <c r="I275" s="109">
        <f t="shared" si="33"/>
        <v>6</v>
      </c>
      <c r="J275" s="107"/>
      <c r="K275" s="110"/>
      <c r="L275" s="110"/>
      <c r="M275" s="110"/>
      <c r="N275" s="110"/>
      <c r="O275" s="111"/>
      <c r="P275" s="112"/>
      <c r="Q275" s="111"/>
      <c r="R275" s="107"/>
    </row>
    <row r="276" spans="1:18" s="35" customFormat="1" ht="30" customHeight="1" x14ac:dyDescent="0.35">
      <c r="A276" s="101">
        <v>217</v>
      </c>
      <c r="B276" s="117" t="s">
        <v>1075</v>
      </c>
      <c r="C276" s="108">
        <v>6</v>
      </c>
      <c r="D276" s="108" t="s">
        <v>967</v>
      </c>
      <c r="E276" s="108" t="s">
        <v>910</v>
      </c>
      <c r="F276" s="108">
        <v>2</v>
      </c>
      <c r="G276" s="108">
        <v>1</v>
      </c>
      <c r="H276" s="108">
        <v>0</v>
      </c>
      <c r="I276" s="109">
        <f t="shared" si="33"/>
        <v>5</v>
      </c>
      <c r="J276" s="108" t="s">
        <v>986</v>
      </c>
      <c r="K276" s="110">
        <v>0.47</v>
      </c>
      <c r="L276" s="110">
        <v>0.98</v>
      </c>
      <c r="M276" s="110">
        <v>0</v>
      </c>
      <c r="N276" s="110">
        <v>1.1499999999999999</v>
      </c>
      <c r="O276" s="111">
        <f t="shared" ref="O276:O281" si="36">(((F276*K276*2)+(G276*L276)+(H276*M276))*N276)*100</f>
        <v>328.9</v>
      </c>
      <c r="P276" s="112"/>
      <c r="Q276" s="108"/>
      <c r="R276" s="108"/>
    </row>
    <row r="277" spans="1:18" s="35" customFormat="1" ht="45.75" customHeight="1" x14ac:dyDescent="0.35">
      <c r="A277" s="101">
        <v>357</v>
      </c>
      <c r="B277" s="118" t="s">
        <v>495</v>
      </c>
      <c r="C277" s="107">
        <v>11</v>
      </c>
      <c r="D277" s="107" t="s">
        <v>496</v>
      </c>
      <c r="E277" s="108" t="s">
        <v>910</v>
      </c>
      <c r="F277" s="108">
        <v>1</v>
      </c>
      <c r="G277" s="108">
        <v>3</v>
      </c>
      <c r="H277" s="108">
        <v>0</v>
      </c>
      <c r="I277" s="121">
        <f t="shared" si="33"/>
        <v>5</v>
      </c>
      <c r="J277" s="120"/>
      <c r="K277" s="110"/>
      <c r="L277" s="110"/>
      <c r="M277" s="110"/>
      <c r="N277" s="110"/>
      <c r="O277" s="111">
        <f t="shared" si="36"/>
        <v>0</v>
      </c>
      <c r="P277" s="112"/>
      <c r="Q277" s="111" t="s">
        <v>648</v>
      </c>
      <c r="R277" s="107"/>
    </row>
    <row r="278" spans="1:18" s="35" customFormat="1" ht="30" customHeight="1" x14ac:dyDescent="0.35">
      <c r="A278" s="101">
        <v>358</v>
      </c>
      <c r="B278" s="118" t="s">
        <v>497</v>
      </c>
      <c r="C278" s="107">
        <v>13</v>
      </c>
      <c r="D278" s="107" t="s">
        <v>498</v>
      </c>
      <c r="E278" s="108" t="s">
        <v>910</v>
      </c>
      <c r="F278" s="108">
        <v>1</v>
      </c>
      <c r="G278" s="108">
        <v>0</v>
      </c>
      <c r="H278" s="108">
        <v>3</v>
      </c>
      <c r="I278" s="122">
        <f t="shared" si="33"/>
        <v>5</v>
      </c>
      <c r="J278" s="107"/>
      <c r="K278" s="110"/>
      <c r="L278" s="110"/>
      <c r="M278" s="110"/>
      <c r="N278" s="110"/>
      <c r="O278" s="111">
        <f t="shared" si="36"/>
        <v>0</v>
      </c>
      <c r="P278" s="112"/>
      <c r="Q278" s="111" t="s">
        <v>648</v>
      </c>
      <c r="R278" s="107"/>
    </row>
    <row r="279" spans="1:18" s="35" customFormat="1" ht="15.5" x14ac:dyDescent="0.35">
      <c r="A279" s="101">
        <v>359</v>
      </c>
      <c r="B279" s="118" t="s">
        <v>499</v>
      </c>
      <c r="C279" s="107">
        <v>5</v>
      </c>
      <c r="D279" s="107" t="s">
        <v>500</v>
      </c>
      <c r="E279" s="108" t="s">
        <v>910</v>
      </c>
      <c r="F279" s="108">
        <v>1</v>
      </c>
      <c r="G279" s="108">
        <v>3</v>
      </c>
      <c r="H279" s="108">
        <v>0</v>
      </c>
      <c r="I279" s="122">
        <f t="shared" si="33"/>
        <v>5</v>
      </c>
      <c r="J279" s="107"/>
      <c r="K279" s="110"/>
      <c r="L279" s="110"/>
      <c r="M279" s="110"/>
      <c r="N279" s="110"/>
      <c r="O279" s="111">
        <f t="shared" si="36"/>
        <v>0</v>
      </c>
      <c r="P279" s="112"/>
      <c r="Q279" s="111" t="s">
        <v>648</v>
      </c>
      <c r="R279" s="107"/>
    </row>
    <row r="280" spans="1:18" s="35" customFormat="1" ht="15.5" x14ac:dyDescent="0.35">
      <c r="A280" s="101">
        <v>360</v>
      </c>
      <c r="B280" s="118" t="s">
        <v>502</v>
      </c>
      <c r="C280" s="107">
        <v>3</v>
      </c>
      <c r="D280" s="107" t="s">
        <v>171</v>
      </c>
      <c r="E280" s="108" t="s">
        <v>910</v>
      </c>
      <c r="F280" s="108">
        <v>2</v>
      </c>
      <c r="G280" s="108">
        <v>1</v>
      </c>
      <c r="H280" s="108">
        <v>0</v>
      </c>
      <c r="I280" s="122">
        <f t="shared" si="33"/>
        <v>5</v>
      </c>
      <c r="J280" s="107"/>
      <c r="K280" s="110"/>
      <c r="L280" s="110"/>
      <c r="M280" s="110"/>
      <c r="N280" s="110"/>
      <c r="O280" s="111">
        <f t="shared" si="36"/>
        <v>0</v>
      </c>
      <c r="P280" s="112"/>
      <c r="Q280" s="111" t="s">
        <v>648</v>
      </c>
      <c r="R280" s="107"/>
    </row>
    <row r="281" spans="1:18" s="35" customFormat="1" ht="46.5" x14ac:dyDescent="0.35">
      <c r="A281" s="101">
        <v>474</v>
      </c>
      <c r="B281" s="117" t="s">
        <v>998</v>
      </c>
      <c r="C281" s="108"/>
      <c r="D281" s="108" t="s">
        <v>999</v>
      </c>
      <c r="E281" s="108" t="s">
        <v>910</v>
      </c>
      <c r="F281" s="108">
        <v>1</v>
      </c>
      <c r="G281" s="108">
        <v>0</v>
      </c>
      <c r="H281" s="108">
        <v>3</v>
      </c>
      <c r="I281" s="117">
        <f t="shared" si="33"/>
        <v>5</v>
      </c>
      <c r="J281" s="107" t="s">
        <v>1000</v>
      </c>
      <c r="K281" s="110">
        <v>0.13</v>
      </c>
      <c r="L281" s="110">
        <v>0</v>
      </c>
      <c r="M281" s="110">
        <v>1</v>
      </c>
      <c r="N281" s="110">
        <v>1</v>
      </c>
      <c r="O281" s="111">
        <f t="shared" si="36"/>
        <v>326</v>
      </c>
      <c r="P281" s="112"/>
      <c r="Q281" s="108"/>
      <c r="R281" s="107" t="s">
        <v>1207</v>
      </c>
    </row>
    <row r="282" spans="1:18" s="35" customFormat="1" ht="46.5" x14ac:dyDescent="0.35">
      <c r="A282" s="101">
        <v>191</v>
      </c>
      <c r="B282" s="117" t="s">
        <v>745</v>
      </c>
      <c r="C282" s="108">
        <v>17</v>
      </c>
      <c r="D282" s="107" t="s">
        <v>807</v>
      </c>
      <c r="E282" s="108" t="s">
        <v>670</v>
      </c>
      <c r="F282" s="108">
        <v>0</v>
      </c>
      <c r="G282" s="108">
        <v>3</v>
      </c>
      <c r="H282" s="108">
        <v>1</v>
      </c>
      <c r="I282" s="122">
        <f t="shared" si="33"/>
        <v>4</v>
      </c>
      <c r="J282" s="108"/>
      <c r="K282" s="108"/>
      <c r="L282" s="108"/>
      <c r="M282" s="108"/>
      <c r="N282" s="114"/>
      <c r="O282" s="108"/>
      <c r="P282" s="112"/>
      <c r="Q282" s="108"/>
      <c r="R282" s="108"/>
    </row>
    <row r="283" spans="1:18" s="35" customFormat="1" ht="31" x14ac:dyDescent="0.35">
      <c r="A283" s="101">
        <v>192</v>
      </c>
      <c r="B283" s="118" t="s">
        <v>873</v>
      </c>
      <c r="C283" s="108">
        <v>15</v>
      </c>
      <c r="D283" s="107" t="s">
        <v>872</v>
      </c>
      <c r="E283" s="108" t="s">
        <v>670</v>
      </c>
      <c r="F283" s="108">
        <v>0</v>
      </c>
      <c r="G283" s="108">
        <v>3</v>
      </c>
      <c r="H283" s="108">
        <v>1</v>
      </c>
      <c r="I283" s="117">
        <f t="shared" si="33"/>
        <v>4</v>
      </c>
      <c r="J283" s="108"/>
      <c r="K283" s="108"/>
      <c r="L283" s="108"/>
      <c r="M283" s="108"/>
      <c r="N283" s="114"/>
      <c r="O283" s="108"/>
      <c r="P283" s="112"/>
      <c r="Q283" s="108"/>
      <c r="R283" s="108"/>
    </row>
    <row r="284" spans="1:18" s="35" customFormat="1" ht="15.5" x14ac:dyDescent="0.35">
      <c r="A284" s="101">
        <v>193</v>
      </c>
      <c r="B284" s="118" t="s">
        <v>769</v>
      </c>
      <c r="C284" s="108">
        <v>5</v>
      </c>
      <c r="D284" s="107" t="s">
        <v>396</v>
      </c>
      <c r="E284" s="108" t="s">
        <v>670</v>
      </c>
      <c r="F284" s="108">
        <v>0</v>
      </c>
      <c r="G284" s="108">
        <v>3</v>
      </c>
      <c r="H284" s="108">
        <v>1</v>
      </c>
      <c r="I284" s="122">
        <f t="shared" si="33"/>
        <v>4</v>
      </c>
      <c r="J284" s="108"/>
      <c r="K284" s="108"/>
      <c r="L284" s="108"/>
      <c r="M284" s="108"/>
      <c r="N284" s="114"/>
      <c r="O284" s="108"/>
      <c r="P284" s="112"/>
      <c r="Q284" s="108"/>
      <c r="R284" s="108"/>
    </row>
    <row r="285" spans="1:18" s="35" customFormat="1" ht="46.5" x14ac:dyDescent="0.35">
      <c r="A285" s="101">
        <v>194</v>
      </c>
      <c r="B285" s="118" t="s">
        <v>818</v>
      </c>
      <c r="C285" s="108">
        <v>12</v>
      </c>
      <c r="D285" s="107" t="s">
        <v>819</v>
      </c>
      <c r="E285" s="108" t="s">
        <v>670</v>
      </c>
      <c r="F285" s="108">
        <v>0</v>
      </c>
      <c r="G285" s="108">
        <v>1</v>
      </c>
      <c r="H285" s="108">
        <v>3</v>
      </c>
      <c r="I285" s="122">
        <f t="shared" si="33"/>
        <v>4</v>
      </c>
      <c r="J285" s="108"/>
      <c r="K285" s="108"/>
      <c r="L285" s="108"/>
      <c r="M285" s="108"/>
      <c r="N285" s="114"/>
      <c r="O285" s="108"/>
      <c r="P285" s="112"/>
      <c r="Q285" s="108"/>
      <c r="R285" s="108"/>
    </row>
    <row r="286" spans="1:18" s="35" customFormat="1" ht="62" x14ac:dyDescent="0.35">
      <c r="A286" s="101">
        <v>201</v>
      </c>
      <c r="B286" s="117" t="s">
        <v>917</v>
      </c>
      <c r="C286" s="108">
        <v>18</v>
      </c>
      <c r="D286" s="107" t="s">
        <v>918</v>
      </c>
      <c r="E286" s="108" t="s">
        <v>910</v>
      </c>
      <c r="F286" s="108">
        <v>1</v>
      </c>
      <c r="G286" s="108">
        <v>1</v>
      </c>
      <c r="H286" s="108">
        <v>1</v>
      </c>
      <c r="I286" s="122">
        <f t="shared" si="33"/>
        <v>4</v>
      </c>
      <c r="J286" s="107" t="s">
        <v>1213</v>
      </c>
      <c r="K286" s="110">
        <v>0.3</v>
      </c>
      <c r="L286" s="110">
        <v>1</v>
      </c>
      <c r="M286" s="110">
        <v>1</v>
      </c>
      <c r="N286" s="110">
        <v>1</v>
      </c>
      <c r="O286" s="111">
        <f>(((F286*K286*2)+(G286*L286)+(H286*M286))*N286)*100</f>
        <v>260</v>
      </c>
      <c r="P286" s="112"/>
      <c r="Q286" s="108"/>
      <c r="R286" s="107"/>
    </row>
    <row r="287" spans="1:18" s="35" customFormat="1" ht="15.5" x14ac:dyDescent="0.35">
      <c r="A287" s="101">
        <v>207</v>
      </c>
      <c r="B287" s="117" t="s">
        <v>975</v>
      </c>
      <c r="C287" s="108">
        <v>12</v>
      </c>
      <c r="D287" s="108" t="s">
        <v>1214</v>
      </c>
      <c r="E287" s="108" t="s">
        <v>910</v>
      </c>
      <c r="F287" s="108">
        <v>2</v>
      </c>
      <c r="G287" s="108">
        <v>0</v>
      </c>
      <c r="H287" s="108">
        <v>0</v>
      </c>
      <c r="I287" s="122">
        <f t="shared" si="33"/>
        <v>4</v>
      </c>
      <c r="J287" s="108" t="s">
        <v>936</v>
      </c>
      <c r="K287" s="110">
        <v>0.1</v>
      </c>
      <c r="L287" s="110">
        <v>0</v>
      </c>
      <c r="M287" s="110">
        <v>0</v>
      </c>
      <c r="N287" s="110">
        <v>1</v>
      </c>
      <c r="O287" s="111">
        <f>(((F287*K287*2)+(G287*L287)+(H287*M287))*N287)*100</f>
        <v>40</v>
      </c>
      <c r="P287" s="112">
        <v>500</v>
      </c>
      <c r="Q287" s="108"/>
      <c r="R287" s="108" t="s">
        <v>937</v>
      </c>
    </row>
    <row r="288" spans="1:18" s="35" customFormat="1" ht="31" x14ac:dyDescent="0.35">
      <c r="A288" s="101">
        <v>209</v>
      </c>
      <c r="B288" s="117" t="s">
        <v>941</v>
      </c>
      <c r="C288" s="108">
        <v>15</v>
      </c>
      <c r="D288" s="107" t="s">
        <v>942</v>
      </c>
      <c r="E288" s="108" t="s">
        <v>910</v>
      </c>
      <c r="F288" s="108">
        <v>0</v>
      </c>
      <c r="G288" s="108">
        <v>3</v>
      </c>
      <c r="H288" s="108">
        <v>1</v>
      </c>
      <c r="I288" s="117">
        <f t="shared" si="33"/>
        <v>4</v>
      </c>
      <c r="J288" s="107" t="s">
        <v>943</v>
      </c>
      <c r="K288" s="110">
        <v>0</v>
      </c>
      <c r="L288" s="110">
        <v>0.15</v>
      </c>
      <c r="M288" s="110">
        <v>0</v>
      </c>
      <c r="N288" s="110">
        <v>1</v>
      </c>
      <c r="O288" s="111">
        <f>(((F288*K288*2)+(G288*L288)+(H288*M288))*N288)*100</f>
        <v>44.999999999999993</v>
      </c>
      <c r="P288" s="112"/>
      <c r="Q288" s="108"/>
      <c r="R288" s="107" t="s">
        <v>944</v>
      </c>
    </row>
    <row r="289" spans="1:18" s="35" customFormat="1" ht="15.5" x14ac:dyDescent="0.35">
      <c r="A289" s="101">
        <v>233</v>
      </c>
      <c r="B289" s="117" t="s">
        <v>1038</v>
      </c>
      <c r="C289" s="108"/>
      <c r="D289" s="108" t="s">
        <v>1039</v>
      </c>
      <c r="E289" s="108" t="s">
        <v>910</v>
      </c>
      <c r="F289" s="108">
        <v>0</v>
      </c>
      <c r="G289" s="108">
        <v>3</v>
      </c>
      <c r="H289" s="108">
        <v>1</v>
      </c>
      <c r="I289" s="122">
        <f t="shared" si="33"/>
        <v>4</v>
      </c>
      <c r="J289" s="108"/>
      <c r="K289" s="108"/>
      <c r="L289" s="108"/>
      <c r="M289" s="108"/>
      <c r="N289" s="108"/>
      <c r="O289" s="108"/>
      <c r="P289" s="112"/>
      <c r="Q289" s="108"/>
      <c r="R289" s="107" t="s">
        <v>1040</v>
      </c>
    </row>
    <row r="290" spans="1:18" s="35" customFormat="1" ht="31" x14ac:dyDescent="0.35">
      <c r="A290" s="101">
        <v>361</v>
      </c>
      <c r="B290" s="118" t="s">
        <v>526</v>
      </c>
      <c r="C290" s="107">
        <v>13</v>
      </c>
      <c r="D290" s="107" t="s">
        <v>527</v>
      </c>
      <c r="E290" s="108" t="s">
        <v>910</v>
      </c>
      <c r="F290" s="108">
        <v>0</v>
      </c>
      <c r="G290" s="108">
        <v>1</v>
      </c>
      <c r="H290" s="108">
        <v>3</v>
      </c>
      <c r="I290" s="122">
        <f t="shared" si="33"/>
        <v>4</v>
      </c>
      <c r="J290" s="107"/>
      <c r="K290" s="110"/>
      <c r="L290" s="110"/>
      <c r="M290" s="110"/>
      <c r="N290" s="110"/>
      <c r="O290" s="111">
        <f t="shared" ref="O290:O301" si="37">(((F290*K290*2)+(G290*L290)+(H290*M290))*N290)*100</f>
        <v>0</v>
      </c>
      <c r="P290" s="112"/>
      <c r="Q290" s="111" t="s">
        <v>648</v>
      </c>
      <c r="R290" s="107" t="s">
        <v>528</v>
      </c>
    </row>
    <row r="291" spans="1:18" s="35" customFormat="1" ht="15.5" x14ac:dyDescent="0.35">
      <c r="A291" s="101">
        <v>362</v>
      </c>
      <c r="B291" s="118" t="s">
        <v>529</v>
      </c>
      <c r="C291" s="107">
        <v>16</v>
      </c>
      <c r="D291" s="107" t="s">
        <v>530</v>
      </c>
      <c r="E291" s="108" t="s">
        <v>910</v>
      </c>
      <c r="F291" s="108">
        <v>0</v>
      </c>
      <c r="G291" s="108">
        <v>1</v>
      </c>
      <c r="H291" s="108">
        <v>3</v>
      </c>
      <c r="I291" s="122">
        <f t="shared" si="33"/>
        <v>4</v>
      </c>
      <c r="J291" s="107"/>
      <c r="K291" s="110"/>
      <c r="L291" s="110"/>
      <c r="M291" s="110"/>
      <c r="N291" s="110"/>
      <c r="O291" s="111">
        <f t="shared" si="37"/>
        <v>0</v>
      </c>
      <c r="P291" s="112"/>
      <c r="Q291" s="111" t="s">
        <v>648</v>
      </c>
      <c r="R291" s="107"/>
    </row>
    <row r="292" spans="1:18" s="35" customFormat="1" ht="15.5" x14ac:dyDescent="0.35">
      <c r="A292" s="101">
        <v>363</v>
      </c>
      <c r="B292" s="118" t="s">
        <v>555</v>
      </c>
      <c r="C292" s="107">
        <v>10</v>
      </c>
      <c r="D292" s="107" t="s">
        <v>556</v>
      </c>
      <c r="E292" s="108" t="s">
        <v>910</v>
      </c>
      <c r="F292" s="108">
        <v>1</v>
      </c>
      <c r="G292" s="108">
        <v>1</v>
      </c>
      <c r="H292" s="108">
        <v>1</v>
      </c>
      <c r="I292" s="122">
        <f t="shared" si="33"/>
        <v>4</v>
      </c>
      <c r="J292" s="107"/>
      <c r="K292" s="110"/>
      <c r="L292" s="110"/>
      <c r="M292" s="110"/>
      <c r="N292" s="110"/>
      <c r="O292" s="111">
        <f t="shared" si="37"/>
        <v>0</v>
      </c>
      <c r="P292" s="112"/>
      <c r="Q292" s="111" t="s">
        <v>648</v>
      </c>
      <c r="R292" s="107"/>
    </row>
    <row r="293" spans="1:18" s="35" customFormat="1" ht="15.5" x14ac:dyDescent="0.35">
      <c r="A293" s="101">
        <v>364</v>
      </c>
      <c r="B293" s="118" t="s">
        <v>557</v>
      </c>
      <c r="C293" s="107">
        <v>15</v>
      </c>
      <c r="D293" s="107" t="s">
        <v>396</v>
      </c>
      <c r="E293" s="108" t="s">
        <v>910</v>
      </c>
      <c r="F293" s="108">
        <v>1</v>
      </c>
      <c r="G293" s="108">
        <v>1</v>
      </c>
      <c r="H293" s="108">
        <v>1</v>
      </c>
      <c r="I293" s="122">
        <f t="shared" si="33"/>
        <v>4</v>
      </c>
      <c r="J293" s="107"/>
      <c r="K293" s="110"/>
      <c r="L293" s="110"/>
      <c r="M293" s="110"/>
      <c r="N293" s="110"/>
      <c r="O293" s="111">
        <f t="shared" si="37"/>
        <v>0</v>
      </c>
      <c r="P293" s="112"/>
      <c r="Q293" s="111" t="s">
        <v>648</v>
      </c>
      <c r="R293" s="107"/>
    </row>
    <row r="294" spans="1:18" s="35" customFormat="1" ht="15.5" x14ac:dyDescent="0.35">
      <c r="A294" s="101">
        <v>365</v>
      </c>
      <c r="B294" s="118" t="s">
        <v>558</v>
      </c>
      <c r="C294" s="107">
        <v>18</v>
      </c>
      <c r="D294" s="107" t="s">
        <v>559</v>
      </c>
      <c r="E294" s="108" t="s">
        <v>910</v>
      </c>
      <c r="F294" s="108">
        <v>1</v>
      </c>
      <c r="G294" s="108">
        <v>1</v>
      </c>
      <c r="H294" s="108">
        <v>1</v>
      </c>
      <c r="I294" s="122">
        <f t="shared" si="33"/>
        <v>4</v>
      </c>
      <c r="J294" s="107"/>
      <c r="K294" s="110"/>
      <c r="L294" s="110"/>
      <c r="M294" s="110"/>
      <c r="N294" s="110"/>
      <c r="O294" s="111">
        <f t="shared" si="37"/>
        <v>0</v>
      </c>
      <c r="P294" s="112"/>
      <c r="Q294" s="111" t="s">
        <v>648</v>
      </c>
      <c r="R294" s="107"/>
    </row>
    <row r="295" spans="1:18" s="35" customFormat="1" ht="31" x14ac:dyDescent="0.35">
      <c r="A295" s="101">
        <v>366</v>
      </c>
      <c r="B295" s="118" t="s">
        <v>560</v>
      </c>
      <c r="C295" s="107">
        <v>13</v>
      </c>
      <c r="D295" s="107" t="s">
        <v>561</v>
      </c>
      <c r="E295" s="108" t="s">
        <v>910</v>
      </c>
      <c r="F295" s="108">
        <v>1</v>
      </c>
      <c r="G295" s="108">
        <v>1</v>
      </c>
      <c r="H295" s="108">
        <v>1</v>
      </c>
      <c r="I295" s="122">
        <f t="shared" si="33"/>
        <v>4</v>
      </c>
      <c r="J295" s="107"/>
      <c r="K295" s="110"/>
      <c r="L295" s="110"/>
      <c r="M295" s="110"/>
      <c r="N295" s="110"/>
      <c r="O295" s="111">
        <f t="shared" si="37"/>
        <v>0</v>
      </c>
      <c r="P295" s="112"/>
      <c r="Q295" s="111" t="s">
        <v>648</v>
      </c>
      <c r="R295" s="107"/>
    </row>
    <row r="296" spans="1:18" s="35" customFormat="1" ht="30.75" customHeight="1" x14ac:dyDescent="0.35">
      <c r="A296" s="101">
        <v>367</v>
      </c>
      <c r="B296" s="118" t="s">
        <v>531</v>
      </c>
      <c r="C296" s="107">
        <v>15</v>
      </c>
      <c r="D296" s="107" t="s">
        <v>532</v>
      </c>
      <c r="E296" s="108" t="s">
        <v>910</v>
      </c>
      <c r="F296" s="108">
        <v>0</v>
      </c>
      <c r="G296" s="108">
        <v>1</v>
      </c>
      <c r="H296" s="108">
        <v>3</v>
      </c>
      <c r="I296" s="122">
        <f t="shared" ref="I296:I359" si="38">(F296*2)+G296+H296</f>
        <v>4</v>
      </c>
      <c r="J296" s="107"/>
      <c r="K296" s="110"/>
      <c r="L296" s="110"/>
      <c r="M296" s="110"/>
      <c r="N296" s="110"/>
      <c r="O296" s="111">
        <f t="shared" si="37"/>
        <v>0</v>
      </c>
      <c r="P296" s="112"/>
      <c r="Q296" s="111" t="s">
        <v>648</v>
      </c>
      <c r="R296" s="107"/>
    </row>
    <row r="297" spans="1:18" s="35" customFormat="1" ht="31" x14ac:dyDescent="0.35">
      <c r="A297" s="101">
        <v>368</v>
      </c>
      <c r="B297" s="118" t="s">
        <v>533</v>
      </c>
      <c r="C297" s="107">
        <v>14</v>
      </c>
      <c r="D297" s="107" t="s">
        <v>534</v>
      </c>
      <c r="E297" s="108" t="s">
        <v>910</v>
      </c>
      <c r="F297" s="108">
        <v>0</v>
      </c>
      <c r="G297" s="108">
        <v>1</v>
      </c>
      <c r="H297" s="108">
        <v>3</v>
      </c>
      <c r="I297" s="122">
        <f t="shared" si="38"/>
        <v>4</v>
      </c>
      <c r="J297" s="107"/>
      <c r="K297" s="110"/>
      <c r="L297" s="110"/>
      <c r="M297" s="110"/>
      <c r="N297" s="110"/>
      <c r="O297" s="111">
        <f t="shared" si="37"/>
        <v>0</v>
      </c>
      <c r="P297" s="112"/>
      <c r="Q297" s="111" t="s">
        <v>648</v>
      </c>
      <c r="R297" s="107"/>
    </row>
    <row r="298" spans="1:18" s="35" customFormat="1" ht="46.5" x14ac:dyDescent="0.35">
      <c r="A298" s="101">
        <v>369</v>
      </c>
      <c r="B298" s="118" t="s">
        <v>562</v>
      </c>
      <c r="C298" s="107">
        <v>13</v>
      </c>
      <c r="D298" s="107" t="s">
        <v>563</v>
      </c>
      <c r="E298" s="108" t="s">
        <v>910</v>
      </c>
      <c r="F298" s="108">
        <v>1</v>
      </c>
      <c r="G298" s="108">
        <v>1</v>
      </c>
      <c r="H298" s="108">
        <v>1</v>
      </c>
      <c r="I298" s="122">
        <f t="shared" si="38"/>
        <v>4</v>
      </c>
      <c r="J298" s="107"/>
      <c r="K298" s="110"/>
      <c r="L298" s="110"/>
      <c r="M298" s="110"/>
      <c r="N298" s="110"/>
      <c r="O298" s="111">
        <f t="shared" si="37"/>
        <v>0</v>
      </c>
      <c r="P298" s="112"/>
      <c r="Q298" s="111" t="s">
        <v>648</v>
      </c>
      <c r="R298" s="107"/>
    </row>
    <row r="299" spans="1:18" s="35" customFormat="1" ht="31" x14ac:dyDescent="0.35">
      <c r="A299" s="101">
        <v>370</v>
      </c>
      <c r="B299" s="118" t="s">
        <v>535</v>
      </c>
      <c r="C299" s="107">
        <v>20</v>
      </c>
      <c r="D299" s="107" t="s">
        <v>536</v>
      </c>
      <c r="E299" s="108" t="s">
        <v>910</v>
      </c>
      <c r="F299" s="108">
        <v>0</v>
      </c>
      <c r="G299" s="108">
        <v>1</v>
      </c>
      <c r="H299" s="108">
        <v>3</v>
      </c>
      <c r="I299" s="122">
        <f t="shared" si="38"/>
        <v>4</v>
      </c>
      <c r="J299" s="107"/>
      <c r="K299" s="110"/>
      <c r="L299" s="110"/>
      <c r="M299" s="110"/>
      <c r="N299" s="110"/>
      <c r="O299" s="111">
        <f t="shared" si="37"/>
        <v>0</v>
      </c>
      <c r="P299" s="112"/>
      <c r="Q299" s="111" t="s">
        <v>648</v>
      </c>
      <c r="R299" s="107"/>
    </row>
    <row r="300" spans="1:18" s="35" customFormat="1" ht="15.5" x14ac:dyDescent="0.35">
      <c r="A300" s="101">
        <v>371</v>
      </c>
      <c r="B300" s="118" t="s">
        <v>564</v>
      </c>
      <c r="C300" s="107">
        <v>7</v>
      </c>
      <c r="D300" s="107" t="s">
        <v>396</v>
      </c>
      <c r="E300" s="108" t="s">
        <v>910</v>
      </c>
      <c r="F300" s="108">
        <v>1</v>
      </c>
      <c r="G300" s="108">
        <v>1</v>
      </c>
      <c r="H300" s="108">
        <v>1</v>
      </c>
      <c r="I300" s="122">
        <f t="shared" si="38"/>
        <v>4</v>
      </c>
      <c r="J300" s="107"/>
      <c r="K300" s="110"/>
      <c r="L300" s="110"/>
      <c r="M300" s="110"/>
      <c r="N300" s="110"/>
      <c r="O300" s="111">
        <f t="shared" si="37"/>
        <v>0</v>
      </c>
      <c r="P300" s="112"/>
      <c r="Q300" s="111" t="s">
        <v>648</v>
      </c>
      <c r="R300" s="107"/>
    </row>
    <row r="301" spans="1:18" s="35" customFormat="1" ht="46.5" x14ac:dyDescent="0.35">
      <c r="A301" s="101">
        <v>372</v>
      </c>
      <c r="B301" s="118" t="s">
        <v>537</v>
      </c>
      <c r="C301" s="107">
        <v>13</v>
      </c>
      <c r="D301" s="107" t="s">
        <v>538</v>
      </c>
      <c r="E301" s="108" t="s">
        <v>910</v>
      </c>
      <c r="F301" s="108">
        <v>0</v>
      </c>
      <c r="G301" s="108">
        <v>1</v>
      </c>
      <c r="H301" s="108">
        <v>3</v>
      </c>
      <c r="I301" s="122">
        <f t="shared" si="38"/>
        <v>4</v>
      </c>
      <c r="J301" s="107"/>
      <c r="K301" s="110"/>
      <c r="L301" s="110"/>
      <c r="M301" s="110"/>
      <c r="N301" s="110"/>
      <c r="O301" s="111">
        <f t="shared" si="37"/>
        <v>0</v>
      </c>
      <c r="P301" s="112"/>
      <c r="Q301" s="111" t="s">
        <v>648</v>
      </c>
      <c r="R301" s="107" t="s">
        <v>539</v>
      </c>
    </row>
    <row r="302" spans="1:18" s="35" customFormat="1" ht="15.5" x14ac:dyDescent="0.35">
      <c r="A302" s="101">
        <v>373</v>
      </c>
      <c r="B302" s="118" t="s">
        <v>844</v>
      </c>
      <c r="C302" s="107">
        <v>7</v>
      </c>
      <c r="D302" s="107" t="s">
        <v>396</v>
      </c>
      <c r="E302" s="108" t="s">
        <v>910</v>
      </c>
      <c r="F302" s="108">
        <v>0</v>
      </c>
      <c r="G302" s="108">
        <v>3</v>
      </c>
      <c r="H302" s="108">
        <v>1</v>
      </c>
      <c r="I302" s="122">
        <f t="shared" si="38"/>
        <v>4</v>
      </c>
      <c r="J302" s="108"/>
      <c r="K302" s="108"/>
      <c r="L302" s="108"/>
      <c r="M302" s="108"/>
      <c r="N302" s="108"/>
      <c r="O302" s="108"/>
      <c r="P302" s="112"/>
      <c r="Q302" s="108"/>
      <c r="R302" s="107"/>
    </row>
    <row r="303" spans="1:18" s="35" customFormat="1" ht="15.5" x14ac:dyDescent="0.35">
      <c r="A303" s="101">
        <v>374</v>
      </c>
      <c r="B303" s="118" t="s">
        <v>565</v>
      </c>
      <c r="C303" s="107">
        <v>3</v>
      </c>
      <c r="D303" s="107" t="s">
        <v>396</v>
      </c>
      <c r="E303" s="108" t="s">
        <v>910</v>
      </c>
      <c r="F303" s="108">
        <v>1</v>
      </c>
      <c r="G303" s="108">
        <v>1</v>
      </c>
      <c r="H303" s="108">
        <v>1</v>
      </c>
      <c r="I303" s="122">
        <f t="shared" si="38"/>
        <v>4</v>
      </c>
      <c r="J303" s="107"/>
      <c r="K303" s="110"/>
      <c r="L303" s="110"/>
      <c r="M303" s="110"/>
      <c r="N303" s="110"/>
      <c r="O303" s="111">
        <f t="shared" ref="O303:O334" si="39">(((F303*K303*2)+(G303*L303)+(H303*M303))*N303)*100</f>
        <v>0</v>
      </c>
      <c r="P303" s="112"/>
      <c r="Q303" s="111" t="s">
        <v>648</v>
      </c>
      <c r="R303" s="107"/>
    </row>
    <row r="304" spans="1:18" s="35" customFormat="1" ht="15.5" x14ac:dyDescent="0.35">
      <c r="A304" s="101">
        <v>375</v>
      </c>
      <c r="B304" s="118" t="s">
        <v>566</v>
      </c>
      <c r="C304" s="107">
        <v>17</v>
      </c>
      <c r="D304" s="107" t="s">
        <v>396</v>
      </c>
      <c r="E304" s="108" t="s">
        <v>910</v>
      </c>
      <c r="F304" s="108">
        <v>1</v>
      </c>
      <c r="G304" s="108">
        <v>1</v>
      </c>
      <c r="H304" s="108">
        <v>1</v>
      </c>
      <c r="I304" s="122">
        <f t="shared" si="38"/>
        <v>4</v>
      </c>
      <c r="J304" s="107"/>
      <c r="K304" s="110"/>
      <c r="L304" s="110"/>
      <c r="M304" s="110"/>
      <c r="N304" s="110"/>
      <c r="O304" s="111">
        <f t="shared" si="39"/>
        <v>0</v>
      </c>
      <c r="P304" s="112"/>
      <c r="Q304" s="111" t="s">
        <v>648</v>
      </c>
      <c r="R304" s="107"/>
    </row>
    <row r="305" spans="1:18" s="35" customFormat="1" ht="15.5" x14ac:dyDescent="0.35">
      <c r="A305" s="101">
        <v>376</v>
      </c>
      <c r="B305" s="118" t="s">
        <v>540</v>
      </c>
      <c r="C305" s="107">
        <v>15</v>
      </c>
      <c r="D305" s="107" t="s">
        <v>541</v>
      </c>
      <c r="E305" s="108" t="s">
        <v>910</v>
      </c>
      <c r="F305" s="108">
        <v>0</v>
      </c>
      <c r="G305" s="108">
        <v>1</v>
      </c>
      <c r="H305" s="108">
        <v>3</v>
      </c>
      <c r="I305" s="122">
        <f t="shared" si="38"/>
        <v>4</v>
      </c>
      <c r="J305" s="107"/>
      <c r="K305" s="110"/>
      <c r="L305" s="110"/>
      <c r="M305" s="110"/>
      <c r="N305" s="110"/>
      <c r="O305" s="111">
        <f t="shared" si="39"/>
        <v>0</v>
      </c>
      <c r="P305" s="112"/>
      <c r="Q305" s="111" t="s">
        <v>648</v>
      </c>
      <c r="R305" s="107"/>
    </row>
    <row r="306" spans="1:18" s="35" customFormat="1" ht="15.5" x14ac:dyDescent="0.35">
      <c r="A306" s="101">
        <v>377</v>
      </c>
      <c r="B306" s="118" t="s">
        <v>567</v>
      </c>
      <c r="C306" s="107">
        <v>3</v>
      </c>
      <c r="D306" s="107" t="s">
        <v>396</v>
      </c>
      <c r="E306" s="108" t="s">
        <v>910</v>
      </c>
      <c r="F306" s="108">
        <v>1</v>
      </c>
      <c r="G306" s="108">
        <v>1</v>
      </c>
      <c r="H306" s="108">
        <v>1</v>
      </c>
      <c r="I306" s="122">
        <f t="shared" si="38"/>
        <v>4</v>
      </c>
      <c r="J306" s="107"/>
      <c r="K306" s="110"/>
      <c r="L306" s="110"/>
      <c r="M306" s="110"/>
      <c r="N306" s="110"/>
      <c r="O306" s="111">
        <f t="shared" si="39"/>
        <v>0</v>
      </c>
      <c r="P306" s="112"/>
      <c r="Q306" s="111" t="s">
        <v>648</v>
      </c>
      <c r="R306" s="107"/>
    </row>
    <row r="307" spans="1:18" s="35" customFormat="1" ht="31" x14ac:dyDescent="0.35">
      <c r="A307" s="101">
        <v>378</v>
      </c>
      <c r="B307" s="118" t="s">
        <v>521</v>
      </c>
      <c r="C307" s="107">
        <v>3</v>
      </c>
      <c r="D307" s="107" t="s">
        <v>522</v>
      </c>
      <c r="E307" s="108" t="s">
        <v>910</v>
      </c>
      <c r="F307" s="108">
        <v>1</v>
      </c>
      <c r="G307" s="108">
        <v>1</v>
      </c>
      <c r="H307" s="108">
        <v>1</v>
      </c>
      <c r="I307" s="122">
        <f t="shared" si="38"/>
        <v>4</v>
      </c>
      <c r="J307" s="107"/>
      <c r="K307" s="110"/>
      <c r="L307" s="110"/>
      <c r="M307" s="110"/>
      <c r="N307" s="110"/>
      <c r="O307" s="111">
        <f t="shared" si="39"/>
        <v>0</v>
      </c>
      <c r="P307" s="112"/>
      <c r="Q307" s="111" t="s">
        <v>648</v>
      </c>
      <c r="R307" s="107"/>
    </row>
    <row r="308" spans="1:18" s="35" customFormat="1" ht="31" x14ac:dyDescent="0.35">
      <c r="A308" s="101">
        <v>379</v>
      </c>
      <c r="B308" s="118" t="s">
        <v>542</v>
      </c>
      <c r="C308" s="107">
        <v>19</v>
      </c>
      <c r="D308" s="107" t="s">
        <v>543</v>
      </c>
      <c r="E308" s="108" t="s">
        <v>910</v>
      </c>
      <c r="F308" s="108">
        <v>0</v>
      </c>
      <c r="G308" s="108">
        <v>1</v>
      </c>
      <c r="H308" s="108">
        <v>3</v>
      </c>
      <c r="I308" s="122">
        <f t="shared" si="38"/>
        <v>4</v>
      </c>
      <c r="J308" s="107"/>
      <c r="K308" s="110"/>
      <c r="L308" s="110"/>
      <c r="M308" s="110"/>
      <c r="N308" s="110"/>
      <c r="O308" s="111">
        <f t="shared" si="39"/>
        <v>0</v>
      </c>
      <c r="P308" s="112"/>
      <c r="Q308" s="111" t="s">
        <v>648</v>
      </c>
      <c r="R308" s="107"/>
    </row>
    <row r="309" spans="1:18" s="35" customFormat="1" ht="15.5" x14ac:dyDescent="0.35">
      <c r="A309" s="101">
        <v>380</v>
      </c>
      <c r="B309" s="118" t="s">
        <v>544</v>
      </c>
      <c r="C309" s="107">
        <v>13</v>
      </c>
      <c r="D309" s="107" t="s">
        <v>396</v>
      </c>
      <c r="E309" s="108" t="s">
        <v>910</v>
      </c>
      <c r="F309" s="108">
        <v>0</v>
      </c>
      <c r="G309" s="108">
        <v>3</v>
      </c>
      <c r="H309" s="108">
        <v>1</v>
      </c>
      <c r="I309" s="122">
        <f t="shared" si="38"/>
        <v>4</v>
      </c>
      <c r="J309" s="107"/>
      <c r="K309" s="110"/>
      <c r="L309" s="110"/>
      <c r="M309" s="110"/>
      <c r="N309" s="110"/>
      <c r="O309" s="111">
        <f t="shared" si="39"/>
        <v>0</v>
      </c>
      <c r="P309" s="112"/>
      <c r="Q309" s="111" t="s">
        <v>648</v>
      </c>
      <c r="R309" s="107"/>
    </row>
    <row r="310" spans="1:18" s="35" customFormat="1" ht="46.5" x14ac:dyDescent="0.35">
      <c r="A310" s="101">
        <v>381</v>
      </c>
      <c r="B310" s="118" t="s">
        <v>568</v>
      </c>
      <c r="C310" s="107">
        <v>17</v>
      </c>
      <c r="D310" s="107" t="s">
        <v>569</v>
      </c>
      <c r="E310" s="108" t="s">
        <v>910</v>
      </c>
      <c r="F310" s="108">
        <v>1</v>
      </c>
      <c r="G310" s="108">
        <v>1</v>
      </c>
      <c r="H310" s="108">
        <v>1</v>
      </c>
      <c r="I310" s="122">
        <f t="shared" si="38"/>
        <v>4</v>
      </c>
      <c r="J310" s="107"/>
      <c r="K310" s="110"/>
      <c r="L310" s="110"/>
      <c r="M310" s="110"/>
      <c r="N310" s="110"/>
      <c r="O310" s="111">
        <f t="shared" si="39"/>
        <v>0</v>
      </c>
      <c r="P310" s="112"/>
      <c r="Q310" s="111" t="s">
        <v>648</v>
      </c>
      <c r="R310" s="107"/>
    </row>
    <row r="311" spans="1:18" s="35" customFormat="1" ht="31" x14ac:dyDescent="0.35">
      <c r="A311" s="101">
        <v>382</v>
      </c>
      <c r="B311" s="118" t="s">
        <v>570</v>
      </c>
      <c r="C311" s="107">
        <v>13</v>
      </c>
      <c r="D311" s="107" t="s">
        <v>571</v>
      </c>
      <c r="E311" s="108" t="s">
        <v>910</v>
      </c>
      <c r="F311" s="108">
        <v>1</v>
      </c>
      <c r="G311" s="108">
        <v>1</v>
      </c>
      <c r="H311" s="108">
        <v>1</v>
      </c>
      <c r="I311" s="122">
        <f t="shared" si="38"/>
        <v>4</v>
      </c>
      <c r="J311" s="107"/>
      <c r="K311" s="110"/>
      <c r="L311" s="110"/>
      <c r="M311" s="110"/>
      <c r="N311" s="110"/>
      <c r="O311" s="111">
        <f t="shared" si="39"/>
        <v>0</v>
      </c>
      <c r="P311" s="112"/>
      <c r="Q311" s="111" t="s">
        <v>648</v>
      </c>
      <c r="R311" s="107" t="s">
        <v>572</v>
      </c>
    </row>
    <row r="312" spans="1:18" s="35" customFormat="1" ht="15.5" x14ac:dyDescent="0.35">
      <c r="A312" s="101">
        <v>383</v>
      </c>
      <c r="B312" s="118" t="s">
        <v>799</v>
      </c>
      <c r="C312" s="107">
        <v>11</v>
      </c>
      <c r="D312" s="107" t="s">
        <v>545</v>
      </c>
      <c r="E312" s="108" t="s">
        <v>910</v>
      </c>
      <c r="F312" s="108">
        <v>0</v>
      </c>
      <c r="G312" s="108">
        <v>1</v>
      </c>
      <c r="H312" s="108">
        <v>3</v>
      </c>
      <c r="I312" s="122">
        <f t="shared" si="38"/>
        <v>4</v>
      </c>
      <c r="J312" s="107"/>
      <c r="K312" s="110"/>
      <c r="L312" s="110"/>
      <c r="M312" s="110"/>
      <c r="N312" s="110"/>
      <c r="O312" s="111">
        <f t="shared" si="39"/>
        <v>0</v>
      </c>
      <c r="P312" s="112"/>
      <c r="Q312" s="111" t="s">
        <v>648</v>
      </c>
      <c r="R312" s="107"/>
    </row>
    <row r="313" spans="1:18" s="35" customFormat="1" ht="15.5" x14ac:dyDescent="0.35">
      <c r="A313" s="101">
        <v>384</v>
      </c>
      <c r="B313" s="118" t="s">
        <v>546</v>
      </c>
      <c r="C313" s="107">
        <v>12</v>
      </c>
      <c r="D313" s="107" t="s">
        <v>547</v>
      </c>
      <c r="E313" s="108" t="s">
        <v>910</v>
      </c>
      <c r="F313" s="108">
        <v>0</v>
      </c>
      <c r="G313" s="108">
        <v>1</v>
      </c>
      <c r="H313" s="108">
        <v>3</v>
      </c>
      <c r="I313" s="122">
        <f t="shared" si="38"/>
        <v>4</v>
      </c>
      <c r="J313" s="107"/>
      <c r="K313" s="110"/>
      <c r="L313" s="110"/>
      <c r="M313" s="110"/>
      <c r="N313" s="110"/>
      <c r="O313" s="111">
        <f t="shared" si="39"/>
        <v>0</v>
      </c>
      <c r="P313" s="112"/>
      <c r="Q313" s="111" t="s">
        <v>648</v>
      </c>
      <c r="R313" s="107"/>
    </row>
    <row r="314" spans="1:18" s="35" customFormat="1" ht="15.5" x14ac:dyDescent="0.35">
      <c r="A314" s="101">
        <v>385</v>
      </c>
      <c r="B314" s="118" t="s">
        <v>548</v>
      </c>
      <c r="C314" s="107">
        <v>5</v>
      </c>
      <c r="D314" s="107" t="s">
        <v>549</v>
      </c>
      <c r="E314" s="108" t="s">
        <v>910</v>
      </c>
      <c r="F314" s="108">
        <v>0</v>
      </c>
      <c r="G314" s="108">
        <v>1</v>
      </c>
      <c r="H314" s="108">
        <v>3</v>
      </c>
      <c r="I314" s="122">
        <f t="shared" si="38"/>
        <v>4</v>
      </c>
      <c r="J314" s="107"/>
      <c r="K314" s="110"/>
      <c r="L314" s="110"/>
      <c r="M314" s="110"/>
      <c r="N314" s="110"/>
      <c r="O314" s="111">
        <f t="shared" si="39"/>
        <v>0</v>
      </c>
      <c r="P314" s="112"/>
      <c r="Q314" s="111" t="s">
        <v>648</v>
      </c>
      <c r="R314" s="107"/>
    </row>
    <row r="315" spans="1:18" s="35" customFormat="1" ht="15.5" x14ac:dyDescent="0.35">
      <c r="A315" s="101">
        <v>386</v>
      </c>
      <c r="B315" s="118" t="s">
        <v>573</v>
      </c>
      <c r="C315" s="107">
        <v>18</v>
      </c>
      <c r="D315" s="107" t="s">
        <v>396</v>
      </c>
      <c r="E315" s="108" t="s">
        <v>910</v>
      </c>
      <c r="F315" s="108">
        <v>1</v>
      </c>
      <c r="G315" s="108">
        <v>1</v>
      </c>
      <c r="H315" s="108">
        <v>1</v>
      </c>
      <c r="I315" s="122">
        <f t="shared" si="38"/>
        <v>4</v>
      </c>
      <c r="J315" s="107"/>
      <c r="K315" s="110"/>
      <c r="L315" s="110"/>
      <c r="M315" s="110"/>
      <c r="N315" s="110"/>
      <c r="O315" s="111">
        <f t="shared" si="39"/>
        <v>0</v>
      </c>
      <c r="P315" s="112"/>
      <c r="Q315" s="111" t="s">
        <v>648</v>
      </c>
      <c r="R315" s="107" t="s">
        <v>574</v>
      </c>
    </row>
    <row r="316" spans="1:18" s="35" customFormat="1" ht="31" x14ac:dyDescent="0.35">
      <c r="A316" s="101">
        <v>387</v>
      </c>
      <c r="B316" s="118" t="s">
        <v>550</v>
      </c>
      <c r="C316" s="107">
        <v>14</v>
      </c>
      <c r="D316" s="107" t="s">
        <v>551</v>
      </c>
      <c r="E316" s="108" t="s">
        <v>910</v>
      </c>
      <c r="F316" s="108">
        <v>0</v>
      </c>
      <c r="G316" s="108">
        <v>1</v>
      </c>
      <c r="H316" s="108">
        <v>3</v>
      </c>
      <c r="I316" s="122">
        <f t="shared" si="38"/>
        <v>4</v>
      </c>
      <c r="J316" s="107"/>
      <c r="K316" s="110"/>
      <c r="L316" s="110"/>
      <c r="M316" s="110"/>
      <c r="N316" s="110"/>
      <c r="O316" s="111">
        <f t="shared" si="39"/>
        <v>0</v>
      </c>
      <c r="P316" s="112"/>
      <c r="Q316" s="111" t="s">
        <v>648</v>
      </c>
      <c r="R316" s="107"/>
    </row>
    <row r="317" spans="1:18" s="35" customFormat="1" ht="31" x14ac:dyDescent="0.35">
      <c r="A317" s="101">
        <v>388</v>
      </c>
      <c r="B317" s="118" t="s">
        <v>575</v>
      </c>
      <c r="C317" s="107">
        <v>13</v>
      </c>
      <c r="D317" s="107" t="s">
        <v>396</v>
      </c>
      <c r="E317" s="108" t="s">
        <v>910</v>
      </c>
      <c r="F317" s="108">
        <v>1</v>
      </c>
      <c r="G317" s="108">
        <v>1</v>
      </c>
      <c r="H317" s="108">
        <v>1</v>
      </c>
      <c r="I317" s="122">
        <f t="shared" si="38"/>
        <v>4</v>
      </c>
      <c r="J317" s="107"/>
      <c r="K317" s="110"/>
      <c r="L317" s="110"/>
      <c r="M317" s="110"/>
      <c r="N317" s="110"/>
      <c r="O317" s="111">
        <f t="shared" si="39"/>
        <v>0</v>
      </c>
      <c r="P317" s="112"/>
      <c r="Q317" s="111" t="s">
        <v>648</v>
      </c>
      <c r="R317" s="107" t="s">
        <v>576</v>
      </c>
    </row>
    <row r="318" spans="1:18" s="35" customFormat="1" ht="30" customHeight="1" x14ac:dyDescent="0.35">
      <c r="A318" s="101">
        <v>389</v>
      </c>
      <c r="B318" s="118" t="s">
        <v>577</v>
      </c>
      <c r="C318" s="107">
        <v>12</v>
      </c>
      <c r="D318" s="107" t="s">
        <v>578</v>
      </c>
      <c r="E318" s="108" t="s">
        <v>910</v>
      </c>
      <c r="F318" s="108">
        <v>1</v>
      </c>
      <c r="G318" s="108">
        <v>1</v>
      </c>
      <c r="H318" s="108">
        <v>1</v>
      </c>
      <c r="I318" s="122">
        <f t="shared" si="38"/>
        <v>4</v>
      </c>
      <c r="J318" s="107"/>
      <c r="K318" s="110"/>
      <c r="L318" s="110"/>
      <c r="M318" s="110"/>
      <c r="N318" s="110"/>
      <c r="O318" s="111">
        <f t="shared" si="39"/>
        <v>0</v>
      </c>
      <c r="P318" s="112"/>
      <c r="Q318" s="111" t="s">
        <v>648</v>
      </c>
      <c r="R318" s="107"/>
    </row>
    <row r="319" spans="1:18" s="35" customFormat="1" ht="15.5" x14ac:dyDescent="0.35">
      <c r="A319" s="101">
        <v>390</v>
      </c>
      <c r="B319" s="118" t="s">
        <v>802</v>
      </c>
      <c r="C319" s="107">
        <v>12</v>
      </c>
      <c r="D319" s="107" t="s">
        <v>396</v>
      </c>
      <c r="E319" s="108" t="s">
        <v>910</v>
      </c>
      <c r="F319" s="108">
        <v>1</v>
      </c>
      <c r="G319" s="108">
        <v>1</v>
      </c>
      <c r="H319" s="108">
        <v>1</v>
      </c>
      <c r="I319" s="122">
        <f t="shared" si="38"/>
        <v>4</v>
      </c>
      <c r="J319" s="107"/>
      <c r="K319" s="110"/>
      <c r="L319" s="110"/>
      <c r="M319" s="110"/>
      <c r="N319" s="110"/>
      <c r="O319" s="111">
        <f t="shared" si="39"/>
        <v>0</v>
      </c>
      <c r="P319" s="112"/>
      <c r="Q319" s="111" t="s">
        <v>648</v>
      </c>
      <c r="R319" s="107"/>
    </row>
    <row r="320" spans="1:18" s="35" customFormat="1" ht="15.5" x14ac:dyDescent="0.35">
      <c r="A320" s="101">
        <v>391</v>
      </c>
      <c r="B320" s="118" t="s">
        <v>505</v>
      </c>
      <c r="C320" s="107">
        <v>18</v>
      </c>
      <c r="D320" s="107" t="s">
        <v>506</v>
      </c>
      <c r="E320" s="108" t="s">
        <v>910</v>
      </c>
      <c r="F320" s="108">
        <v>0</v>
      </c>
      <c r="G320" s="108">
        <v>3</v>
      </c>
      <c r="H320" s="108">
        <v>1</v>
      </c>
      <c r="I320" s="122">
        <f t="shared" si="38"/>
        <v>4</v>
      </c>
      <c r="J320" s="107"/>
      <c r="K320" s="110"/>
      <c r="L320" s="110"/>
      <c r="M320" s="110"/>
      <c r="N320" s="110"/>
      <c r="O320" s="111">
        <f t="shared" si="39"/>
        <v>0</v>
      </c>
      <c r="P320" s="112"/>
      <c r="Q320" s="111" t="s">
        <v>648</v>
      </c>
      <c r="R320" s="107"/>
    </row>
    <row r="321" spans="1:29" s="35" customFormat="1" ht="15.5" x14ac:dyDescent="0.35">
      <c r="A321" s="101">
        <v>392</v>
      </c>
      <c r="B321" s="118" t="s">
        <v>523</v>
      </c>
      <c r="C321" s="107">
        <v>15</v>
      </c>
      <c r="D321" s="107" t="s">
        <v>524</v>
      </c>
      <c r="E321" s="108" t="s">
        <v>910</v>
      </c>
      <c r="F321" s="108">
        <v>1</v>
      </c>
      <c r="G321" s="108">
        <v>1</v>
      </c>
      <c r="H321" s="108">
        <v>1</v>
      </c>
      <c r="I321" s="122">
        <f t="shared" si="38"/>
        <v>4</v>
      </c>
      <c r="J321" s="107"/>
      <c r="K321" s="110"/>
      <c r="L321" s="110"/>
      <c r="M321" s="110"/>
      <c r="N321" s="110"/>
      <c r="O321" s="111">
        <f t="shared" si="39"/>
        <v>0</v>
      </c>
      <c r="P321" s="112"/>
      <c r="Q321" s="111" t="s">
        <v>648</v>
      </c>
      <c r="R321" s="107" t="s">
        <v>525</v>
      </c>
    </row>
    <row r="322" spans="1:29" s="35" customFormat="1" ht="15.5" x14ac:dyDescent="0.35">
      <c r="A322" s="101">
        <v>393</v>
      </c>
      <c r="B322" s="118" t="s">
        <v>507</v>
      </c>
      <c r="C322" s="107">
        <v>19</v>
      </c>
      <c r="D322" s="107" t="s">
        <v>508</v>
      </c>
      <c r="E322" s="108" t="s">
        <v>910</v>
      </c>
      <c r="F322" s="108">
        <v>0</v>
      </c>
      <c r="G322" s="108">
        <v>3</v>
      </c>
      <c r="H322" s="108">
        <v>1</v>
      </c>
      <c r="I322" s="122">
        <f t="shared" si="38"/>
        <v>4</v>
      </c>
      <c r="J322" s="107"/>
      <c r="K322" s="110"/>
      <c r="L322" s="110"/>
      <c r="M322" s="110"/>
      <c r="N322" s="110"/>
      <c r="O322" s="111">
        <f t="shared" si="39"/>
        <v>0</v>
      </c>
      <c r="P322" s="112"/>
      <c r="Q322" s="111" t="s">
        <v>648</v>
      </c>
      <c r="R322" s="107"/>
    </row>
    <row r="323" spans="1:29" s="35" customFormat="1" ht="15.5" x14ac:dyDescent="0.35">
      <c r="A323" s="101">
        <v>394</v>
      </c>
      <c r="B323" s="118" t="s">
        <v>579</v>
      </c>
      <c r="C323" s="107">
        <v>12</v>
      </c>
      <c r="D323" s="107" t="s">
        <v>396</v>
      </c>
      <c r="E323" s="108" t="s">
        <v>910</v>
      </c>
      <c r="F323" s="108">
        <v>1</v>
      </c>
      <c r="G323" s="108">
        <v>1</v>
      </c>
      <c r="H323" s="108">
        <v>1</v>
      </c>
      <c r="I323" s="122">
        <f t="shared" si="38"/>
        <v>4</v>
      </c>
      <c r="J323" s="107"/>
      <c r="K323" s="110"/>
      <c r="L323" s="110"/>
      <c r="M323" s="110"/>
      <c r="N323" s="110"/>
      <c r="O323" s="111">
        <f t="shared" si="39"/>
        <v>0</v>
      </c>
      <c r="P323" s="112"/>
      <c r="Q323" s="111" t="s">
        <v>648</v>
      </c>
      <c r="R323" s="107"/>
    </row>
    <row r="324" spans="1:29" s="35" customFormat="1" ht="15.5" x14ac:dyDescent="0.35">
      <c r="A324" s="101">
        <v>395</v>
      </c>
      <c r="B324" s="118" t="s">
        <v>509</v>
      </c>
      <c r="C324" s="107">
        <v>19</v>
      </c>
      <c r="D324" s="107" t="s">
        <v>171</v>
      </c>
      <c r="E324" s="108" t="s">
        <v>910</v>
      </c>
      <c r="F324" s="108">
        <v>0</v>
      </c>
      <c r="G324" s="108">
        <v>3</v>
      </c>
      <c r="H324" s="108">
        <v>1</v>
      </c>
      <c r="I324" s="122">
        <f t="shared" si="38"/>
        <v>4</v>
      </c>
      <c r="J324" s="107"/>
      <c r="K324" s="110"/>
      <c r="L324" s="110"/>
      <c r="M324" s="110"/>
      <c r="N324" s="110"/>
      <c r="O324" s="111">
        <f t="shared" si="39"/>
        <v>0</v>
      </c>
      <c r="P324" s="112"/>
      <c r="Q324" s="111" t="s">
        <v>648</v>
      </c>
      <c r="R324" s="107"/>
    </row>
    <row r="325" spans="1:29" s="35" customFormat="1" ht="15.5" x14ac:dyDescent="0.35">
      <c r="A325" s="101">
        <v>396</v>
      </c>
      <c r="B325" s="118" t="s">
        <v>510</v>
      </c>
      <c r="C325" s="107">
        <v>10</v>
      </c>
      <c r="D325" s="107" t="s">
        <v>511</v>
      </c>
      <c r="E325" s="108" t="s">
        <v>910</v>
      </c>
      <c r="F325" s="108">
        <v>0</v>
      </c>
      <c r="G325" s="108">
        <v>3</v>
      </c>
      <c r="H325" s="108">
        <v>1</v>
      </c>
      <c r="I325" s="122">
        <f t="shared" si="38"/>
        <v>4</v>
      </c>
      <c r="J325" s="107"/>
      <c r="K325" s="110"/>
      <c r="L325" s="110"/>
      <c r="M325" s="110"/>
      <c r="N325" s="110"/>
      <c r="O325" s="111">
        <f t="shared" si="39"/>
        <v>0</v>
      </c>
      <c r="P325" s="112"/>
      <c r="Q325" s="111" t="s">
        <v>648</v>
      </c>
      <c r="R325" s="107" t="s">
        <v>512</v>
      </c>
    </row>
    <row r="326" spans="1:29" s="35" customFormat="1" ht="15.5" x14ac:dyDescent="0.35">
      <c r="A326" s="101">
        <v>397</v>
      </c>
      <c r="B326" s="118" t="s">
        <v>580</v>
      </c>
      <c r="C326" s="107">
        <v>11</v>
      </c>
      <c r="D326" s="107" t="s">
        <v>396</v>
      </c>
      <c r="E326" s="108" t="s">
        <v>910</v>
      </c>
      <c r="F326" s="108">
        <v>1</v>
      </c>
      <c r="G326" s="108">
        <v>1</v>
      </c>
      <c r="H326" s="108">
        <v>1</v>
      </c>
      <c r="I326" s="122">
        <f t="shared" si="38"/>
        <v>4</v>
      </c>
      <c r="J326" s="107"/>
      <c r="K326" s="110"/>
      <c r="L326" s="110"/>
      <c r="M326" s="110"/>
      <c r="N326" s="110"/>
      <c r="O326" s="111">
        <f t="shared" si="39"/>
        <v>0</v>
      </c>
      <c r="P326" s="112"/>
      <c r="Q326" s="111" t="s">
        <v>648</v>
      </c>
      <c r="R326" s="107"/>
    </row>
    <row r="327" spans="1:29" s="35" customFormat="1" ht="15.5" x14ac:dyDescent="0.35">
      <c r="A327" s="101">
        <v>398</v>
      </c>
      <c r="B327" s="118" t="s">
        <v>513</v>
      </c>
      <c r="C327" s="107">
        <v>14</v>
      </c>
      <c r="D327" s="107" t="s">
        <v>514</v>
      </c>
      <c r="E327" s="108" t="s">
        <v>910</v>
      </c>
      <c r="F327" s="108">
        <v>0</v>
      </c>
      <c r="G327" s="108">
        <v>3</v>
      </c>
      <c r="H327" s="108">
        <v>1</v>
      </c>
      <c r="I327" s="122">
        <f t="shared" si="38"/>
        <v>4</v>
      </c>
      <c r="J327" s="107"/>
      <c r="K327" s="110"/>
      <c r="L327" s="110"/>
      <c r="M327" s="110"/>
      <c r="N327" s="110"/>
      <c r="O327" s="111">
        <f t="shared" si="39"/>
        <v>0</v>
      </c>
      <c r="P327" s="112"/>
      <c r="Q327" s="111" t="s">
        <v>648</v>
      </c>
      <c r="R327" s="107"/>
    </row>
    <row r="328" spans="1:29" s="35" customFormat="1" ht="35.25" customHeight="1" x14ac:dyDescent="0.35">
      <c r="A328" s="101">
        <v>399</v>
      </c>
      <c r="B328" s="118" t="s">
        <v>515</v>
      </c>
      <c r="C328" s="107">
        <v>13</v>
      </c>
      <c r="D328" s="107" t="s">
        <v>514</v>
      </c>
      <c r="E328" s="108" t="s">
        <v>910</v>
      </c>
      <c r="F328" s="108">
        <v>0</v>
      </c>
      <c r="G328" s="108">
        <v>3</v>
      </c>
      <c r="H328" s="108">
        <v>1</v>
      </c>
      <c r="I328" s="122">
        <f t="shared" si="38"/>
        <v>4</v>
      </c>
      <c r="J328" s="107"/>
      <c r="K328" s="110"/>
      <c r="L328" s="110"/>
      <c r="M328" s="110"/>
      <c r="N328" s="110"/>
      <c r="O328" s="111">
        <f t="shared" si="39"/>
        <v>0</v>
      </c>
      <c r="P328" s="112"/>
      <c r="Q328" s="111" t="s">
        <v>648</v>
      </c>
      <c r="R328" s="107"/>
    </row>
    <row r="329" spans="1:29" s="35" customFormat="1" ht="59.25" customHeight="1" x14ac:dyDescent="0.35">
      <c r="A329" s="101">
        <v>400</v>
      </c>
      <c r="B329" s="118" t="s">
        <v>516</v>
      </c>
      <c r="C329" s="107">
        <v>14</v>
      </c>
      <c r="D329" s="107" t="s">
        <v>517</v>
      </c>
      <c r="E329" s="108" t="s">
        <v>910</v>
      </c>
      <c r="F329" s="108">
        <v>0</v>
      </c>
      <c r="G329" s="108">
        <v>1</v>
      </c>
      <c r="H329" s="108">
        <v>3</v>
      </c>
      <c r="I329" s="122">
        <f t="shared" si="38"/>
        <v>4</v>
      </c>
      <c r="J329" s="107"/>
      <c r="K329" s="110"/>
      <c r="L329" s="110"/>
      <c r="M329" s="110"/>
      <c r="N329" s="110"/>
      <c r="O329" s="111">
        <f t="shared" si="39"/>
        <v>0</v>
      </c>
      <c r="P329" s="112"/>
      <c r="Q329" s="111" t="s">
        <v>648</v>
      </c>
      <c r="R329" s="107" t="s">
        <v>518</v>
      </c>
    </row>
    <row r="330" spans="1:29" s="35" customFormat="1" ht="37.5" customHeight="1" x14ac:dyDescent="0.35">
      <c r="A330" s="101">
        <v>401</v>
      </c>
      <c r="B330" s="118" t="s">
        <v>581</v>
      </c>
      <c r="C330" s="107">
        <v>18</v>
      </c>
      <c r="D330" s="107" t="s">
        <v>396</v>
      </c>
      <c r="E330" s="108" t="s">
        <v>910</v>
      </c>
      <c r="F330" s="108">
        <v>1</v>
      </c>
      <c r="G330" s="108">
        <v>1</v>
      </c>
      <c r="H330" s="108">
        <v>1</v>
      </c>
      <c r="I330" s="122">
        <f t="shared" si="38"/>
        <v>4</v>
      </c>
      <c r="J330" s="107"/>
      <c r="K330" s="110"/>
      <c r="L330" s="110"/>
      <c r="M330" s="110"/>
      <c r="N330" s="110"/>
      <c r="O330" s="111">
        <f t="shared" si="39"/>
        <v>0</v>
      </c>
      <c r="P330" s="112"/>
      <c r="Q330" s="111" t="s">
        <v>648</v>
      </c>
      <c r="R330" s="107"/>
      <c r="T330" s="100"/>
      <c r="U330" s="100"/>
      <c r="V330" s="100"/>
      <c r="W330" s="100"/>
      <c r="X330" s="100"/>
      <c r="Y330" s="100"/>
      <c r="Z330" s="100"/>
      <c r="AA330" s="100"/>
      <c r="AB330" s="100"/>
      <c r="AC330" s="100"/>
    </row>
    <row r="331" spans="1:29" s="35" customFormat="1" ht="31.5" customHeight="1" x14ac:dyDescent="0.35">
      <c r="A331" s="101">
        <v>402</v>
      </c>
      <c r="B331" s="118" t="s">
        <v>503</v>
      </c>
      <c r="C331" s="107">
        <v>7</v>
      </c>
      <c r="D331" s="107" t="s">
        <v>504</v>
      </c>
      <c r="E331" s="108" t="s">
        <v>910</v>
      </c>
      <c r="F331" s="108">
        <v>1</v>
      </c>
      <c r="G331" s="108">
        <v>1</v>
      </c>
      <c r="H331" s="108">
        <v>1</v>
      </c>
      <c r="I331" s="122">
        <f t="shared" si="38"/>
        <v>4</v>
      </c>
      <c r="J331" s="107"/>
      <c r="K331" s="110"/>
      <c r="L331" s="110"/>
      <c r="M331" s="110"/>
      <c r="N331" s="110"/>
      <c r="O331" s="111">
        <f t="shared" si="39"/>
        <v>0</v>
      </c>
      <c r="P331" s="112"/>
      <c r="Q331" s="111" t="s">
        <v>648</v>
      </c>
      <c r="R331" s="107"/>
    </row>
    <row r="332" spans="1:29" s="35" customFormat="1" ht="34.5" customHeight="1" x14ac:dyDescent="0.35">
      <c r="A332" s="101">
        <v>403</v>
      </c>
      <c r="B332" s="118" t="s">
        <v>582</v>
      </c>
      <c r="C332" s="107">
        <v>3</v>
      </c>
      <c r="D332" s="107" t="s">
        <v>396</v>
      </c>
      <c r="E332" s="108" t="s">
        <v>910</v>
      </c>
      <c r="F332" s="108">
        <v>1</v>
      </c>
      <c r="G332" s="108">
        <v>1</v>
      </c>
      <c r="H332" s="108">
        <v>1</v>
      </c>
      <c r="I332" s="122">
        <f t="shared" si="38"/>
        <v>4</v>
      </c>
      <c r="J332" s="107"/>
      <c r="K332" s="110"/>
      <c r="L332" s="110"/>
      <c r="M332" s="110"/>
      <c r="N332" s="110"/>
      <c r="O332" s="111">
        <f t="shared" si="39"/>
        <v>0</v>
      </c>
      <c r="P332" s="112"/>
      <c r="Q332" s="111" t="s">
        <v>648</v>
      </c>
      <c r="R332" s="107"/>
    </row>
    <row r="333" spans="1:29" s="35" customFormat="1" ht="37.5" customHeight="1" x14ac:dyDescent="0.35">
      <c r="A333" s="101">
        <v>404</v>
      </c>
      <c r="B333" s="118" t="s">
        <v>552</v>
      </c>
      <c r="C333" s="107" t="s">
        <v>788</v>
      </c>
      <c r="D333" s="107" t="s">
        <v>553</v>
      </c>
      <c r="E333" s="108" t="s">
        <v>910</v>
      </c>
      <c r="F333" s="108">
        <v>0</v>
      </c>
      <c r="G333" s="108">
        <v>1</v>
      </c>
      <c r="H333" s="108">
        <v>3</v>
      </c>
      <c r="I333" s="122">
        <f t="shared" si="38"/>
        <v>4</v>
      </c>
      <c r="J333" s="107"/>
      <c r="K333" s="110"/>
      <c r="L333" s="110"/>
      <c r="M333" s="110"/>
      <c r="N333" s="110"/>
      <c r="O333" s="111">
        <f t="shared" si="39"/>
        <v>0</v>
      </c>
      <c r="P333" s="112"/>
      <c r="Q333" s="111" t="s">
        <v>648</v>
      </c>
      <c r="R333" s="107" t="s">
        <v>554</v>
      </c>
    </row>
    <row r="334" spans="1:29" s="35" customFormat="1" ht="25.5" customHeight="1" x14ac:dyDescent="0.35">
      <c r="A334" s="101">
        <v>208</v>
      </c>
      <c r="B334" s="117" t="s">
        <v>1090</v>
      </c>
      <c r="C334" s="108">
        <v>11</v>
      </c>
      <c r="D334" s="108" t="s">
        <v>938</v>
      </c>
      <c r="E334" s="108" t="s">
        <v>910</v>
      </c>
      <c r="F334" s="108">
        <v>0</v>
      </c>
      <c r="G334" s="108">
        <v>3</v>
      </c>
      <c r="H334" s="108">
        <v>1</v>
      </c>
      <c r="I334" s="117">
        <f t="shared" si="38"/>
        <v>4</v>
      </c>
      <c r="J334" s="107" t="s">
        <v>939</v>
      </c>
      <c r="K334" s="110">
        <v>0</v>
      </c>
      <c r="L334" s="110">
        <v>0.1</v>
      </c>
      <c r="M334" s="110">
        <v>0</v>
      </c>
      <c r="N334" s="110">
        <v>1</v>
      </c>
      <c r="O334" s="111">
        <f t="shared" si="39"/>
        <v>30.000000000000004</v>
      </c>
      <c r="P334" s="112"/>
      <c r="Q334" s="108"/>
      <c r="R334" s="107" t="s">
        <v>940</v>
      </c>
    </row>
    <row r="335" spans="1:29" s="35" customFormat="1" ht="31.5" customHeight="1" x14ac:dyDescent="0.35">
      <c r="A335" s="101">
        <v>235</v>
      </c>
      <c r="B335" s="117" t="s">
        <v>1045</v>
      </c>
      <c r="C335" s="108"/>
      <c r="D335" s="108" t="s">
        <v>1046</v>
      </c>
      <c r="E335" s="108" t="s">
        <v>910</v>
      </c>
      <c r="F335" s="108">
        <v>0</v>
      </c>
      <c r="G335" s="108">
        <v>3</v>
      </c>
      <c r="H335" s="108">
        <v>1</v>
      </c>
      <c r="I335" s="122">
        <f t="shared" si="38"/>
        <v>4</v>
      </c>
      <c r="J335" s="108"/>
      <c r="K335" s="108"/>
      <c r="L335" s="108"/>
      <c r="M335" s="108"/>
      <c r="N335" s="108"/>
      <c r="O335" s="108"/>
      <c r="P335" s="112"/>
      <c r="Q335" s="108"/>
      <c r="R335" s="107" t="s">
        <v>1047</v>
      </c>
    </row>
    <row r="336" spans="1:29" s="35" customFormat="1" ht="15" customHeight="1" x14ac:dyDescent="0.35">
      <c r="A336" s="101">
        <v>465</v>
      </c>
      <c r="B336" s="118" t="s">
        <v>1020</v>
      </c>
      <c r="C336" s="107">
        <v>17</v>
      </c>
      <c r="D336" s="107" t="s">
        <v>1021</v>
      </c>
      <c r="E336" s="108" t="s">
        <v>910</v>
      </c>
      <c r="F336" s="108">
        <v>0</v>
      </c>
      <c r="G336" s="108">
        <v>3</v>
      </c>
      <c r="H336" s="108">
        <v>1</v>
      </c>
      <c r="I336" s="122">
        <f t="shared" si="38"/>
        <v>4</v>
      </c>
      <c r="J336" s="107"/>
      <c r="K336" s="110"/>
      <c r="L336" s="110"/>
      <c r="M336" s="110"/>
      <c r="N336" s="110"/>
      <c r="O336" s="111"/>
      <c r="P336" s="112"/>
      <c r="Q336" s="111"/>
      <c r="R336" s="107"/>
    </row>
    <row r="337" spans="1:29" s="35" customFormat="1" ht="63.75" customHeight="1" x14ac:dyDescent="0.35">
      <c r="A337" s="101">
        <v>199</v>
      </c>
      <c r="B337" s="117" t="s">
        <v>1076</v>
      </c>
      <c r="C337" s="108">
        <v>17</v>
      </c>
      <c r="D337" s="108" t="s">
        <v>909</v>
      </c>
      <c r="E337" s="108" t="s">
        <v>910</v>
      </c>
      <c r="F337" s="108">
        <v>1</v>
      </c>
      <c r="G337" s="108">
        <v>1</v>
      </c>
      <c r="H337" s="108">
        <v>0</v>
      </c>
      <c r="I337" s="122">
        <f t="shared" si="38"/>
        <v>3</v>
      </c>
      <c r="J337" s="107" t="s">
        <v>911</v>
      </c>
      <c r="K337" s="110">
        <v>0.56000000000000005</v>
      </c>
      <c r="L337" s="110">
        <v>0.4</v>
      </c>
      <c r="M337" s="110">
        <v>0</v>
      </c>
      <c r="N337" s="110">
        <v>1</v>
      </c>
      <c r="O337" s="111">
        <f t="shared" ref="O337:O344" si="40">(((F337*K337*2)+(G337*L337)+(H337*M337))*N337)*100</f>
        <v>152</v>
      </c>
      <c r="P337" s="112"/>
      <c r="Q337" s="108"/>
      <c r="R337" s="107" t="s">
        <v>912</v>
      </c>
    </row>
    <row r="338" spans="1:29" s="35" customFormat="1" ht="40.5" customHeight="1" x14ac:dyDescent="0.35">
      <c r="A338" s="101">
        <v>202</v>
      </c>
      <c r="B338" s="117" t="s">
        <v>919</v>
      </c>
      <c r="C338" s="108">
        <v>7</v>
      </c>
      <c r="D338" s="107" t="s">
        <v>920</v>
      </c>
      <c r="E338" s="108" t="s">
        <v>910</v>
      </c>
      <c r="F338" s="108">
        <v>0</v>
      </c>
      <c r="G338" s="108">
        <v>0</v>
      </c>
      <c r="H338" s="108">
        <v>3</v>
      </c>
      <c r="I338" s="122">
        <f t="shared" si="38"/>
        <v>3</v>
      </c>
      <c r="J338" s="107" t="s">
        <v>921</v>
      </c>
      <c r="K338" s="110">
        <v>0.1</v>
      </c>
      <c r="L338" s="110">
        <v>0</v>
      </c>
      <c r="M338" s="110">
        <v>1</v>
      </c>
      <c r="N338" s="110">
        <v>1.1499999999999999</v>
      </c>
      <c r="O338" s="111">
        <f t="shared" si="40"/>
        <v>345</v>
      </c>
      <c r="P338" s="112"/>
      <c r="Q338" s="108"/>
      <c r="R338" s="107" t="s">
        <v>922</v>
      </c>
    </row>
    <row r="339" spans="1:29" s="35" customFormat="1" ht="58.5" customHeight="1" x14ac:dyDescent="0.35">
      <c r="A339" s="101">
        <v>405</v>
      </c>
      <c r="B339" s="118" t="s">
        <v>584</v>
      </c>
      <c r="C339" s="107">
        <v>13</v>
      </c>
      <c r="D339" s="107" t="s">
        <v>171</v>
      </c>
      <c r="E339" s="108" t="s">
        <v>910</v>
      </c>
      <c r="F339" s="108">
        <v>0</v>
      </c>
      <c r="G339" s="108">
        <v>3</v>
      </c>
      <c r="H339" s="108">
        <v>0</v>
      </c>
      <c r="I339" s="122">
        <f t="shared" si="38"/>
        <v>3</v>
      </c>
      <c r="J339" s="123"/>
      <c r="K339" s="124"/>
      <c r="L339" s="124"/>
      <c r="M339" s="124"/>
      <c r="N339" s="124"/>
      <c r="O339" s="125">
        <f t="shared" si="40"/>
        <v>0</v>
      </c>
      <c r="P339" s="126"/>
      <c r="Q339" s="125" t="s">
        <v>648</v>
      </c>
      <c r="R339" s="123"/>
    </row>
    <row r="340" spans="1:29" s="100" customFormat="1" ht="15" customHeight="1" x14ac:dyDescent="0.35">
      <c r="A340" s="101">
        <v>406</v>
      </c>
      <c r="B340" s="136" t="s">
        <v>585</v>
      </c>
      <c r="C340" s="123">
        <v>11</v>
      </c>
      <c r="D340" s="123" t="s">
        <v>514</v>
      </c>
      <c r="E340" s="108" t="s">
        <v>910</v>
      </c>
      <c r="F340" s="108">
        <v>0</v>
      </c>
      <c r="G340" s="108">
        <v>3</v>
      </c>
      <c r="H340" s="108">
        <v>0</v>
      </c>
      <c r="I340" s="122">
        <f t="shared" si="38"/>
        <v>3</v>
      </c>
      <c r="J340" s="123"/>
      <c r="K340" s="124"/>
      <c r="L340" s="124"/>
      <c r="M340" s="124"/>
      <c r="N340" s="124"/>
      <c r="O340" s="125">
        <f t="shared" si="40"/>
        <v>0</v>
      </c>
      <c r="P340" s="126"/>
      <c r="Q340" s="125" t="s">
        <v>648</v>
      </c>
      <c r="R340" s="123"/>
      <c r="S340" s="35"/>
      <c r="T340" s="35"/>
      <c r="U340" s="35"/>
      <c r="V340" s="35"/>
      <c r="W340" s="35"/>
      <c r="X340" s="35"/>
      <c r="Y340" s="35"/>
      <c r="Z340" s="35"/>
      <c r="AA340" s="35"/>
      <c r="AB340" s="35"/>
      <c r="AC340" s="35"/>
    </row>
    <row r="341" spans="1:29" s="35" customFormat="1" ht="29.25" customHeight="1" x14ac:dyDescent="0.35">
      <c r="A341" s="101">
        <v>407</v>
      </c>
      <c r="B341" s="118" t="s">
        <v>586</v>
      </c>
      <c r="C341" s="107">
        <v>15</v>
      </c>
      <c r="D341" s="107" t="s">
        <v>587</v>
      </c>
      <c r="E341" s="108" t="s">
        <v>910</v>
      </c>
      <c r="F341" s="108">
        <v>0</v>
      </c>
      <c r="G341" s="108">
        <v>3</v>
      </c>
      <c r="H341" s="108">
        <v>0</v>
      </c>
      <c r="I341" s="122">
        <f t="shared" si="38"/>
        <v>3</v>
      </c>
      <c r="J341" s="107"/>
      <c r="K341" s="110"/>
      <c r="L341" s="110"/>
      <c r="M341" s="110"/>
      <c r="N341" s="110"/>
      <c r="O341" s="111">
        <f t="shared" si="40"/>
        <v>0</v>
      </c>
      <c r="P341" s="112"/>
      <c r="Q341" s="111" t="s">
        <v>648</v>
      </c>
      <c r="R341" s="107" t="s">
        <v>512</v>
      </c>
    </row>
    <row r="342" spans="1:29" s="35" customFormat="1" ht="15" customHeight="1" x14ac:dyDescent="0.35">
      <c r="A342" s="101">
        <v>408</v>
      </c>
      <c r="B342" s="118" t="s">
        <v>588</v>
      </c>
      <c r="C342" s="107">
        <v>15</v>
      </c>
      <c r="D342" s="107" t="s">
        <v>587</v>
      </c>
      <c r="E342" s="108" t="s">
        <v>910</v>
      </c>
      <c r="F342" s="108">
        <v>0</v>
      </c>
      <c r="G342" s="108">
        <v>3</v>
      </c>
      <c r="H342" s="108">
        <v>0</v>
      </c>
      <c r="I342" s="122">
        <f t="shared" si="38"/>
        <v>3</v>
      </c>
      <c r="J342" s="107"/>
      <c r="K342" s="110"/>
      <c r="L342" s="110"/>
      <c r="M342" s="110"/>
      <c r="N342" s="110"/>
      <c r="O342" s="111">
        <f t="shared" si="40"/>
        <v>0</v>
      </c>
      <c r="P342" s="112"/>
      <c r="Q342" s="111" t="s">
        <v>648</v>
      </c>
      <c r="R342" s="107" t="s">
        <v>512</v>
      </c>
    </row>
    <row r="343" spans="1:29" s="35" customFormat="1" ht="71.25" customHeight="1" x14ac:dyDescent="0.35">
      <c r="A343" s="101">
        <v>409</v>
      </c>
      <c r="B343" s="118" t="s">
        <v>589</v>
      </c>
      <c r="C343" s="107">
        <v>15</v>
      </c>
      <c r="D343" s="107" t="s">
        <v>171</v>
      </c>
      <c r="E343" s="108" t="s">
        <v>910</v>
      </c>
      <c r="F343" s="108">
        <v>0</v>
      </c>
      <c r="G343" s="108">
        <v>3</v>
      </c>
      <c r="H343" s="108">
        <v>0</v>
      </c>
      <c r="I343" s="122">
        <f t="shared" si="38"/>
        <v>3</v>
      </c>
      <c r="J343" s="107"/>
      <c r="K343" s="110"/>
      <c r="L343" s="110"/>
      <c r="M343" s="110"/>
      <c r="N343" s="110"/>
      <c r="O343" s="111">
        <f t="shared" si="40"/>
        <v>0</v>
      </c>
      <c r="P343" s="112"/>
      <c r="Q343" s="111" t="s">
        <v>648</v>
      </c>
      <c r="R343" s="107"/>
    </row>
    <row r="344" spans="1:29" s="35" customFormat="1" ht="15" customHeight="1" x14ac:dyDescent="0.35">
      <c r="A344" s="101">
        <v>410</v>
      </c>
      <c r="B344" s="118" t="s">
        <v>590</v>
      </c>
      <c r="C344" s="107">
        <v>19</v>
      </c>
      <c r="D344" s="107" t="s">
        <v>259</v>
      </c>
      <c r="E344" s="108" t="s">
        <v>910</v>
      </c>
      <c r="F344" s="108">
        <v>0</v>
      </c>
      <c r="G344" s="108">
        <v>3</v>
      </c>
      <c r="H344" s="108">
        <v>0</v>
      </c>
      <c r="I344" s="122">
        <f t="shared" si="38"/>
        <v>3</v>
      </c>
      <c r="J344" s="107"/>
      <c r="K344" s="110"/>
      <c r="L344" s="110"/>
      <c r="M344" s="110"/>
      <c r="N344" s="110"/>
      <c r="O344" s="111">
        <f t="shared" si="40"/>
        <v>0</v>
      </c>
      <c r="P344" s="112"/>
      <c r="Q344" s="111" t="s">
        <v>648</v>
      </c>
      <c r="R344" s="107"/>
    </row>
    <row r="345" spans="1:29" s="35" customFormat="1" ht="47.25" customHeight="1" x14ac:dyDescent="0.35">
      <c r="A345" s="101">
        <v>195</v>
      </c>
      <c r="B345" s="118" t="s">
        <v>1078</v>
      </c>
      <c r="C345" s="108">
        <v>15</v>
      </c>
      <c r="D345" s="107" t="s">
        <v>753</v>
      </c>
      <c r="E345" s="108" t="s">
        <v>670</v>
      </c>
      <c r="F345" s="108">
        <v>0</v>
      </c>
      <c r="G345" s="108">
        <v>1</v>
      </c>
      <c r="H345" s="108">
        <v>1</v>
      </c>
      <c r="I345" s="122">
        <f t="shared" si="38"/>
        <v>2</v>
      </c>
      <c r="J345" s="108"/>
      <c r="K345" s="108"/>
      <c r="L345" s="108"/>
      <c r="M345" s="108"/>
      <c r="N345" s="114"/>
      <c r="O345" s="108"/>
      <c r="P345" s="112"/>
      <c r="Q345" s="108"/>
      <c r="R345" s="108"/>
    </row>
    <row r="346" spans="1:29" s="35" customFormat="1" ht="59.25" customHeight="1" x14ac:dyDescent="0.35">
      <c r="A346" s="101">
        <v>196</v>
      </c>
      <c r="B346" s="118" t="s">
        <v>1089</v>
      </c>
      <c r="C346" s="107">
        <v>13</v>
      </c>
      <c r="D346" s="107" t="s">
        <v>652</v>
      </c>
      <c r="E346" s="108" t="s">
        <v>670</v>
      </c>
      <c r="F346" s="108">
        <v>0</v>
      </c>
      <c r="G346" s="108">
        <v>1</v>
      </c>
      <c r="H346" s="108">
        <v>1</v>
      </c>
      <c r="I346" s="122">
        <f t="shared" si="38"/>
        <v>2</v>
      </c>
      <c r="J346" s="108"/>
      <c r="K346" s="108"/>
      <c r="L346" s="108"/>
      <c r="M346" s="108"/>
      <c r="N346" s="114"/>
      <c r="O346" s="108"/>
      <c r="P346" s="112"/>
      <c r="Q346" s="108"/>
      <c r="R346" s="108"/>
    </row>
    <row r="347" spans="1:29" s="35" customFormat="1" ht="15" customHeight="1" x14ac:dyDescent="0.35">
      <c r="A347" s="101">
        <v>197</v>
      </c>
      <c r="B347" s="118" t="s">
        <v>1077</v>
      </c>
      <c r="C347" s="108">
        <v>17</v>
      </c>
      <c r="D347" s="107" t="s">
        <v>750</v>
      </c>
      <c r="E347" s="108" t="s">
        <v>670</v>
      </c>
      <c r="F347" s="108">
        <v>0</v>
      </c>
      <c r="G347" s="108">
        <v>1</v>
      </c>
      <c r="H347" s="108">
        <v>1</v>
      </c>
      <c r="I347" s="122">
        <f t="shared" si="38"/>
        <v>2</v>
      </c>
      <c r="J347" s="108"/>
      <c r="K347" s="108"/>
      <c r="L347" s="108"/>
      <c r="M347" s="108"/>
      <c r="N347" s="108"/>
      <c r="O347" s="108"/>
      <c r="P347" s="112"/>
      <c r="Q347" s="108"/>
      <c r="R347" s="108"/>
    </row>
    <row r="348" spans="1:29" s="35" customFormat="1" ht="44.25" customHeight="1" x14ac:dyDescent="0.35">
      <c r="A348" s="101">
        <v>198</v>
      </c>
      <c r="B348" s="118" t="s">
        <v>1092</v>
      </c>
      <c r="C348" s="108">
        <v>17</v>
      </c>
      <c r="D348" s="108" t="s">
        <v>906</v>
      </c>
      <c r="E348" s="108" t="s">
        <v>670</v>
      </c>
      <c r="F348" s="108">
        <v>1</v>
      </c>
      <c r="G348" s="108">
        <v>0</v>
      </c>
      <c r="H348" s="108">
        <v>0</v>
      </c>
      <c r="I348" s="122">
        <f t="shared" si="38"/>
        <v>2</v>
      </c>
      <c r="J348" s="107" t="s">
        <v>907</v>
      </c>
      <c r="K348" s="110">
        <v>0.56000000000000005</v>
      </c>
      <c r="L348" s="110">
        <v>0</v>
      </c>
      <c r="M348" s="110">
        <v>0</v>
      </c>
      <c r="N348" s="110">
        <v>1</v>
      </c>
      <c r="O348" s="111">
        <f t="shared" ref="O348:O381" si="41">(((F348*K348*2)+(G348*L348)+(H348*M348))*N348)*100</f>
        <v>112.00000000000001</v>
      </c>
      <c r="P348" s="112"/>
      <c r="Q348" s="108"/>
      <c r="R348" s="107" t="s">
        <v>908</v>
      </c>
    </row>
    <row r="349" spans="1:29" s="35" customFormat="1" ht="51" customHeight="1" x14ac:dyDescent="0.35">
      <c r="A349" s="101">
        <v>200</v>
      </c>
      <c r="B349" s="117" t="s">
        <v>913</v>
      </c>
      <c r="C349" s="108">
        <v>17</v>
      </c>
      <c r="D349" s="108" t="s">
        <v>914</v>
      </c>
      <c r="E349" s="108" t="s">
        <v>910</v>
      </c>
      <c r="F349" s="108">
        <v>1</v>
      </c>
      <c r="G349" s="108">
        <v>0</v>
      </c>
      <c r="H349" s="108">
        <v>0</v>
      </c>
      <c r="I349" s="122">
        <f t="shared" si="38"/>
        <v>2</v>
      </c>
      <c r="J349" s="107" t="s">
        <v>915</v>
      </c>
      <c r="K349" s="110">
        <v>0.65</v>
      </c>
      <c r="L349" s="110">
        <v>0.1</v>
      </c>
      <c r="M349" s="110">
        <v>0</v>
      </c>
      <c r="N349" s="110">
        <v>1</v>
      </c>
      <c r="O349" s="111">
        <f t="shared" si="41"/>
        <v>130</v>
      </c>
      <c r="P349" s="112"/>
      <c r="Q349" s="108"/>
      <c r="R349" s="107" t="s">
        <v>916</v>
      </c>
    </row>
    <row r="350" spans="1:29" s="35" customFormat="1" ht="15.5" x14ac:dyDescent="0.35">
      <c r="A350" s="101">
        <v>204</v>
      </c>
      <c r="B350" s="117" t="s">
        <v>926</v>
      </c>
      <c r="C350" s="108">
        <v>9</v>
      </c>
      <c r="D350" s="108" t="s">
        <v>927</v>
      </c>
      <c r="E350" s="108" t="s">
        <v>910</v>
      </c>
      <c r="F350" s="108">
        <v>1</v>
      </c>
      <c r="G350" s="108">
        <v>0</v>
      </c>
      <c r="H350" s="108">
        <v>0</v>
      </c>
      <c r="I350" s="122">
        <f t="shared" si="38"/>
        <v>2</v>
      </c>
      <c r="J350" s="107" t="s">
        <v>15</v>
      </c>
      <c r="K350" s="110">
        <v>0.9</v>
      </c>
      <c r="L350" s="110">
        <v>0</v>
      </c>
      <c r="M350" s="110">
        <v>0</v>
      </c>
      <c r="N350" s="110">
        <v>1.1499999999999999</v>
      </c>
      <c r="O350" s="111">
        <f t="shared" si="41"/>
        <v>206.99999999999997</v>
      </c>
      <c r="P350" s="112"/>
      <c r="Q350" s="108"/>
      <c r="R350" s="107" t="s">
        <v>928</v>
      </c>
    </row>
    <row r="351" spans="1:29" s="35" customFormat="1" ht="31" x14ac:dyDescent="0.35">
      <c r="A351" s="101">
        <v>213</v>
      </c>
      <c r="B351" s="117" t="s">
        <v>964</v>
      </c>
      <c r="C351" s="108">
        <v>5</v>
      </c>
      <c r="D351" s="108" t="s">
        <v>965</v>
      </c>
      <c r="E351" s="108" t="s">
        <v>910</v>
      </c>
      <c r="F351" s="108">
        <v>0</v>
      </c>
      <c r="G351" s="108">
        <v>1</v>
      </c>
      <c r="H351" s="108">
        <v>1</v>
      </c>
      <c r="I351" s="122">
        <f t="shared" si="38"/>
        <v>2</v>
      </c>
      <c r="J351" s="107" t="s">
        <v>971</v>
      </c>
      <c r="K351" s="110">
        <v>0.1</v>
      </c>
      <c r="L351" s="110">
        <v>0</v>
      </c>
      <c r="M351" s="110">
        <v>0.1</v>
      </c>
      <c r="N351" s="110">
        <v>1.3</v>
      </c>
      <c r="O351" s="111">
        <f t="shared" si="41"/>
        <v>13</v>
      </c>
      <c r="P351" s="112"/>
      <c r="Q351" s="108"/>
      <c r="R351" s="107" t="s">
        <v>966</v>
      </c>
    </row>
    <row r="352" spans="1:29" s="35" customFormat="1" ht="31" x14ac:dyDescent="0.35">
      <c r="A352" s="101">
        <v>215</v>
      </c>
      <c r="B352" s="117" t="s">
        <v>1068</v>
      </c>
      <c r="C352" s="108">
        <v>5</v>
      </c>
      <c r="D352" s="107" t="s">
        <v>969</v>
      </c>
      <c r="E352" s="108" t="s">
        <v>910</v>
      </c>
      <c r="F352" s="108">
        <v>0</v>
      </c>
      <c r="G352" s="108">
        <v>1</v>
      </c>
      <c r="H352" s="108">
        <v>1</v>
      </c>
      <c r="I352" s="122">
        <f t="shared" si="38"/>
        <v>2</v>
      </c>
      <c r="J352" s="107" t="s">
        <v>973</v>
      </c>
      <c r="K352" s="110">
        <v>0.56000000000000005</v>
      </c>
      <c r="L352" s="110">
        <v>0.1</v>
      </c>
      <c r="M352" s="110">
        <v>0.15</v>
      </c>
      <c r="N352" s="110">
        <v>1</v>
      </c>
      <c r="O352" s="111">
        <f t="shared" si="41"/>
        <v>25</v>
      </c>
      <c r="P352" s="112"/>
      <c r="Q352" s="108"/>
      <c r="R352" s="107" t="s">
        <v>970</v>
      </c>
    </row>
    <row r="353" spans="1:18" s="35" customFormat="1" ht="15.5" x14ac:dyDescent="0.35">
      <c r="A353" s="101">
        <v>411</v>
      </c>
      <c r="B353" s="118" t="s">
        <v>594</v>
      </c>
      <c r="C353" s="107">
        <v>3</v>
      </c>
      <c r="D353" s="107" t="s">
        <v>396</v>
      </c>
      <c r="E353" s="108" t="s">
        <v>910</v>
      </c>
      <c r="F353" s="108">
        <v>0</v>
      </c>
      <c r="G353" s="108">
        <v>1</v>
      </c>
      <c r="H353" s="108">
        <v>1</v>
      </c>
      <c r="I353" s="122">
        <f t="shared" si="38"/>
        <v>2</v>
      </c>
      <c r="J353" s="107"/>
      <c r="K353" s="110"/>
      <c r="L353" s="110"/>
      <c r="M353" s="110"/>
      <c r="N353" s="110"/>
      <c r="O353" s="111">
        <f t="shared" si="41"/>
        <v>0</v>
      </c>
      <c r="P353" s="112"/>
      <c r="Q353" s="111" t="s">
        <v>648</v>
      </c>
      <c r="R353" s="107"/>
    </row>
    <row r="354" spans="1:18" s="35" customFormat="1" ht="48" customHeight="1" x14ac:dyDescent="0.35">
      <c r="A354" s="101">
        <v>412</v>
      </c>
      <c r="B354" s="118" t="s">
        <v>595</v>
      </c>
      <c r="C354" s="107">
        <v>16</v>
      </c>
      <c r="D354" s="107" t="s">
        <v>396</v>
      </c>
      <c r="E354" s="108" t="s">
        <v>910</v>
      </c>
      <c r="F354" s="108">
        <v>0</v>
      </c>
      <c r="G354" s="108">
        <v>1</v>
      </c>
      <c r="H354" s="108">
        <v>1</v>
      </c>
      <c r="I354" s="122">
        <f t="shared" si="38"/>
        <v>2</v>
      </c>
      <c r="J354" s="107"/>
      <c r="K354" s="110"/>
      <c r="L354" s="110"/>
      <c r="M354" s="110"/>
      <c r="N354" s="110"/>
      <c r="O354" s="111">
        <f t="shared" si="41"/>
        <v>0</v>
      </c>
      <c r="P354" s="112"/>
      <c r="Q354" s="111" t="s">
        <v>648</v>
      </c>
      <c r="R354" s="107"/>
    </row>
    <row r="355" spans="1:18" s="35" customFormat="1" ht="15.5" x14ac:dyDescent="0.35">
      <c r="A355" s="101">
        <v>413</v>
      </c>
      <c r="B355" s="118" t="s">
        <v>596</v>
      </c>
      <c r="C355" s="107">
        <v>13</v>
      </c>
      <c r="D355" s="107" t="s">
        <v>396</v>
      </c>
      <c r="E355" s="108" t="s">
        <v>910</v>
      </c>
      <c r="F355" s="108">
        <v>0</v>
      </c>
      <c r="G355" s="108">
        <v>1</v>
      </c>
      <c r="H355" s="108">
        <v>1</v>
      </c>
      <c r="I355" s="122">
        <f t="shared" si="38"/>
        <v>2</v>
      </c>
      <c r="J355" s="107"/>
      <c r="K355" s="110"/>
      <c r="L355" s="110"/>
      <c r="M355" s="110"/>
      <c r="N355" s="110"/>
      <c r="O355" s="111">
        <f t="shared" si="41"/>
        <v>0</v>
      </c>
      <c r="P355" s="112"/>
      <c r="Q355" s="111" t="s">
        <v>648</v>
      </c>
      <c r="R355" s="127"/>
    </row>
    <row r="356" spans="1:18" s="35" customFormat="1" ht="15" customHeight="1" x14ac:dyDescent="0.35">
      <c r="A356" s="101">
        <v>414</v>
      </c>
      <c r="B356" s="127" t="s">
        <v>597</v>
      </c>
      <c r="C356" s="107">
        <v>18</v>
      </c>
      <c r="D356" s="127" t="s">
        <v>396</v>
      </c>
      <c r="E356" s="108" t="s">
        <v>910</v>
      </c>
      <c r="F356" s="108">
        <v>0</v>
      </c>
      <c r="G356" s="108">
        <v>1</v>
      </c>
      <c r="H356" s="108">
        <v>1</v>
      </c>
      <c r="I356" s="128">
        <f t="shared" si="38"/>
        <v>2</v>
      </c>
      <c r="J356" s="127"/>
      <c r="K356" s="129"/>
      <c r="L356" s="129"/>
      <c r="M356" s="129"/>
      <c r="N356" s="129"/>
      <c r="O356" s="130">
        <f t="shared" si="41"/>
        <v>0</v>
      </c>
      <c r="P356" s="131"/>
      <c r="Q356" s="130" t="s">
        <v>648</v>
      </c>
      <c r="R356" s="127"/>
    </row>
    <row r="357" spans="1:18" s="35" customFormat="1" ht="15.5" x14ac:dyDescent="0.35">
      <c r="A357" s="101">
        <v>415</v>
      </c>
      <c r="B357" s="118" t="s">
        <v>598</v>
      </c>
      <c r="C357" s="107">
        <v>3</v>
      </c>
      <c r="D357" s="107" t="s">
        <v>396</v>
      </c>
      <c r="E357" s="108" t="s">
        <v>910</v>
      </c>
      <c r="F357" s="108">
        <v>0</v>
      </c>
      <c r="G357" s="108">
        <v>1</v>
      </c>
      <c r="H357" s="108">
        <v>1</v>
      </c>
      <c r="I357" s="122">
        <f t="shared" si="38"/>
        <v>2</v>
      </c>
      <c r="J357" s="107"/>
      <c r="K357" s="110"/>
      <c r="L357" s="110"/>
      <c r="M357" s="110"/>
      <c r="N357" s="110"/>
      <c r="O357" s="111">
        <f t="shared" si="41"/>
        <v>0</v>
      </c>
      <c r="P357" s="112"/>
      <c r="Q357" s="111" t="s">
        <v>648</v>
      </c>
      <c r="R357" s="107"/>
    </row>
    <row r="358" spans="1:18" s="35" customFormat="1" ht="15.5" x14ac:dyDescent="0.35">
      <c r="A358" s="101">
        <v>416</v>
      </c>
      <c r="B358" s="118" t="s">
        <v>599</v>
      </c>
      <c r="C358" s="107">
        <v>12</v>
      </c>
      <c r="D358" s="107" t="s">
        <v>396</v>
      </c>
      <c r="E358" s="108" t="s">
        <v>910</v>
      </c>
      <c r="F358" s="108">
        <v>0</v>
      </c>
      <c r="G358" s="108">
        <v>1</v>
      </c>
      <c r="H358" s="108">
        <v>1</v>
      </c>
      <c r="I358" s="122">
        <f t="shared" si="38"/>
        <v>2</v>
      </c>
      <c r="J358" s="107"/>
      <c r="K358" s="110"/>
      <c r="L358" s="110"/>
      <c r="M358" s="110"/>
      <c r="N358" s="110"/>
      <c r="O358" s="111">
        <f t="shared" si="41"/>
        <v>0</v>
      </c>
      <c r="P358" s="112"/>
      <c r="Q358" s="111" t="s">
        <v>648</v>
      </c>
      <c r="R358" s="107"/>
    </row>
    <row r="359" spans="1:18" s="35" customFormat="1" ht="15.5" x14ac:dyDescent="0.35">
      <c r="A359" s="101">
        <v>417</v>
      </c>
      <c r="B359" s="118" t="s">
        <v>600</v>
      </c>
      <c r="C359" s="107">
        <v>17</v>
      </c>
      <c r="D359" s="107" t="s">
        <v>396</v>
      </c>
      <c r="E359" s="108" t="s">
        <v>910</v>
      </c>
      <c r="F359" s="108">
        <v>0</v>
      </c>
      <c r="G359" s="108">
        <v>1</v>
      </c>
      <c r="H359" s="108">
        <v>1</v>
      </c>
      <c r="I359" s="122">
        <f t="shared" si="38"/>
        <v>2</v>
      </c>
      <c r="J359" s="107"/>
      <c r="K359" s="110"/>
      <c r="L359" s="110"/>
      <c r="M359" s="110"/>
      <c r="N359" s="110"/>
      <c r="O359" s="111">
        <f t="shared" si="41"/>
        <v>0</v>
      </c>
      <c r="P359" s="112"/>
      <c r="Q359" s="111" t="s">
        <v>648</v>
      </c>
      <c r="R359" s="107"/>
    </row>
    <row r="360" spans="1:18" s="35" customFormat="1" ht="15.5" x14ac:dyDescent="0.35">
      <c r="A360" s="101">
        <v>418</v>
      </c>
      <c r="B360" s="118" t="s">
        <v>601</v>
      </c>
      <c r="C360" s="107">
        <v>3</v>
      </c>
      <c r="D360" s="107" t="s">
        <v>396</v>
      </c>
      <c r="E360" s="108" t="s">
        <v>910</v>
      </c>
      <c r="F360" s="108">
        <v>0</v>
      </c>
      <c r="G360" s="108">
        <v>1</v>
      </c>
      <c r="H360" s="108">
        <v>1</v>
      </c>
      <c r="I360" s="122">
        <f t="shared" ref="I360:I423" si="42">(F360*2)+G360+H360</f>
        <v>2</v>
      </c>
      <c r="J360" s="107"/>
      <c r="K360" s="110"/>
      <c r="L360" s="110"/>
      <c r="M360" s="110"/>
      <c r="N360" s="110"/>
      <c r="O360" s="111">
        <f t="shared" si="41"/>
        <v>0</v>
      </c>
      <c r="P360" s="112"/>
      <c r="Q360" s="111" t="s">
        <v>648</v>
      </c>
      <c r="R360" s="107"/>
    </row>
    <row r="361" spans="1:18" s="35" customFormat="1" ht="15.5" x14ac:dyDescent="0.35">
      <c r="A361" s="101">
        <v>419</v>
      </c>
      <c r="B361" s="118" t="s">
        <v>602</v>
      </c>
      <c r="C361" s="107">
        <v>16</v>
      </c>
      <c r="D361" s="107" t="s">
        <v>396</v>
      </c>
      <c r="E361" s="108" t="s">
        <v>910</v>
      </c>
      <c r="F361" s="108">
        <v>0</v>
      </c>
      <c r="G361" s="108">
        <v>1</v>
      </c>
      <c r="H361" s="108">
        <v>1</v>
      </c>
      <c r="I361" s="122">
        <f t="shared" si="42"/>
        <v>2</v>
      </c>
      <c r="J361" s="107"/>
      <c r="K361" s="110"/>
      <c r="L361" s="110"/>
      <c r="M361" s="110"/>
      <c r="N361" s="110"/>
      <c r="O361" s="111">
        <f t="shared" si="41"/>
        <v>0</v>
      </c>
      <c r="P361" s="112"/>
      <c r="Q361" s="111" t="s">
        <v>648</v>
      </c>
      <c r="R361" s="107"/>
    </row>
    <row r="362" spans="1:18" s="35" customFormat="1" ht="15.5" x14ac:dyDescent="0.35">
      <c r="A362" s="101">
        <v>420</v>
      </c>
      <c r="B362" s="118" t="s">
        <v>591</v>
      </c>
      <c r="C362" s="107">
        <v>15</v>
      </c>
      <c r="D362" s="107" t="s">
        <v>592</v>
      </c>
      <c r="E362" s="108" t="s">
        <v>910</v>
      </c>
      <c r="F362" s="108">
        <v>0</v>
      </c>
      <c r="G362" s="108">
        <v>1</v>
      </c>
      <c r="H362" s="108">
        <v>1</v>
      </c>
      <c r="I362" s="122">
        <f t="shared" si="42"/>
        <v>2</v>
      </c>
      <c r="J362" s="107"/>
      <c r="K362" s="110"/>
      <c r="L362" s="110"/>
      <c r="M362" s="110"/>
      <c r="N362" s="110"/>
      <c r="O362" s="111">
        <f t="shared" si="41"/>
        <v>0</v>
      </c>
      <c r="P362" s="112"/>
      <c r="Q362" s="111" t="s">
        <v>648</v>
      </c>
      <c r="R362" s="107"/>
    </row>
    <row r="363" spans="1:18" s="35" customFormat="1" ht="15.5" x14ac:dyDescent="0.35">
      <c r="A363" s="101">
        <v>421</v>
      </c>
      <c r="B363" s="118" t="s">
        <v>603</v>
      </c>
      <c r="C363" s="107">
        <v>15</v>
      </c>
      <c r="D363" s="107" t="s">
        <v>396</v>
      </c>
      <c r="E363" s="108" t="s">
        <v>910</v>
      </c>
      <c r="F363" s="108">
        <v>0</v>
      </c>
      <c r="G363" s="108">
        <v>1</v>
      </c>
      <c r="H363" s="108">
        <v>1</v>
      </c>
      <c r="I363" s="122">
        <f t="shared" si="42"/>
        <v>2</v>
      </c>
      <c r="J363" s="107"/>
      <c r="K363" s="110"/>
      <c r="L363" s="110"/>
      <c r="M363" s="110"/>
      <c r="N363" s="110"/>
      <c r="O363" s="111">
        <f t="shared" si="41"/>
        <v>0</v>
      </c>
      <c r="P363" s="112"/>
      <c r="Q363" s="111" t="s">
        <v>648</v>
      </c>
      <c r="R363" s="107"/>
    </row>
    <row r="364" spans="1:18" s="35" customFormat="1" ht="15.5" x14ac:dyDescent="0.35">
      <c r="A364" s="101">
        <v>422</v>
      </c>
      <c r="B364" s="118" t="s">
        <v>604</v>
      </c>
      <c r="C364" s="107">
        <v>17</v>
      </c>
      <c r="D364" s="107" t="s">
        <v>396</v>
      </c>
      <c r="E364" s="108" t="s">
        <v>910</v>
      </c>
      <c r="F364" s="108">
        <v>0</v>
      </c>
      <c r="G364" s="108">
        <v>1</v>
      </c>
      <c r="H364" s="108">
        <v>1</v>
      </c>
      <c r="I364" s="122">
        <f t="shared" si="42"/>
        <v>2</v>
      </c>
      <c r="J364" s="107"/>
      <c r="K364" s="110"/>
      <c r="L364" s="110"/>
      <c r="M364" s="110"/>
      <c r="N364" s="110"/>
      <c r="O364" s="111">
        <f t="shared" si="41"/>
        <v>0</v>
      </c>
      <c r="P364" s="112"/>
      <c r="Q364" s="111" t="s">
        <v>648</v>
      </c>
      <c r="R364" s="107"/>
    </row>
    <row r="365" spans="1:18" s="35" customFormat="1" ht="15.5" x14ac:dyDescent="0.35">
      <c r="A365" s="101">
        <v>423</v>
      </c>
      <c r="B365" s="118" t="s">
        <v>605</v>
      </c>
      <c r="C365" s="107">
        <v>10</v>
      </c>
      <c r="D365" s="107" t="s">
        <v>396</v>
      </c>
      <c r="E365" s="108" t="s">
        <v>910</v>
      </c>
      <c r="F365" s="108">
        <v>0</v>
      </c>
      <c r="G365" s="108">
        <v>1</v>
      </c>
      <c r="H365" s="108">
        <v>1</v>
      </c>
      <c r="I365" s="122">
        <f t="shared" si="42"/>
        <v>2</v>
      </c>
      <c r="J365" s="107"/>
      <c r="K365" s="110"/>
      <c r="L365" s="110"/>
      <c r="M365" s="110"/>
      <c r="N365" s="108"/>
      <c r="O365" s="111">
        <f t="shared" si="41"/>
        <v>0</v>
      </c>
      <c r="P365" s="112"/>
      <c r="Q365" s="111" t="s">
        <v>648</v>
      </c>
      <c r="R365" s="107"/>
    </row>
    <row r="366" spans="1:18" s="35" customFormat="1" ht="15.5" x14ac:dyDescent="0.35">
      <c r="A366" s="101">
        <v>424</v>
      </c>
      <c r="B366" s="118" t="s">
        <v>606</v>
      </c>
      <c r="C366" s="107">
        <v>16</v>
      </c>
      <c r="D366" s="107" t="s">
        <v>396</v>
      </c>
      <c r="E366" s="108" t="s">
        <v>910</v>
      </c>
      <c r="F366" s="108">
        <v>0</v>
      </c>
      <c r="G366" s="108">
        <v>1</v>
      </c>
      <c r="H366" s="108">
        <v>1</v>
      </c>
      <c r="I366" s="122">
        <f t="shared" si="42"/>
        <v>2</v>
      </c>
      <c r="J366" s="107"/>
      <c r="K366" s="110"/>
      <c r="L366" s="110"/>
      <c r="M366" s="110"/>
      <c r="N366" s="108"/>
      <c r="O366" s="111">
        <f t="shared" si="41"/>
        <v>0</v>
      </c>
      <c r="P366" s="112"/>
      <c r="Q366" s="111" t="s">
        <v>648</v>
      </c>
      <c r="R366" s="107"/>
    </row>
    <row r="367" spans="1:18" s="35" customFormat="1" ht="15.5" x14ac:dyDescent="0.35">
      <c r="A367" s="101">
        <v>425</v>
      </c>
      <c r="B367" s="118" t="s">
        <v>607</v>
      </c>
      <c r="C367" s="107">
        <v>12</v>
      </c>
      <c r="D367" s="107" t="s">
        <v>396</v>
      </c>
      <c r="E367" s="108" t="s">
        <v>910</v>
      </c>
      <c r="F367" s="108">
        <v>0</v>
      </c>
      <c r="G367" s="108">
        <v>1</v>
      </c>
      <c r="H367" s="108">
        <v>1</v>
      </c>
      <c r="I367" s="122">
        <f t="shared" si="42"/>
        <v>2</v>
      </c>
      <c r="J367" s="107"/>
      <c r="K367" s="110"/>
      <c r="L367" s="110"/>
      <c r="M367" s="110"/>
      <c r="N367" s="108"/>
      <c r="O367" s="111">
        <f t="shared" si="41"/>
        <v>0</v>
      </c>
      <c r="P367" s="112"/>
      <c r="Q367" s="111" t="s">
        <v>648</v>
      </c>
      <c r="R367" s="107" t="s">
        <v>608</v>
      </c>
    </row>
    <row r="368" spans="1:18" s="35" customFormat="1" ht="15.5" x14ac:dyDescent="0.35">
      <c r="A368" s="101">
        <v>426</v>
      </c>
      <c r="B368" s="118" t="s">
        <v>609</v>
      </c>
      <c r="C368" s="107">
        <v>15</v>
      </c>
      <c r="D368" s="107" t="s">
        <v>396</v>
      </c>
      <c r="E368" s="108" t="s">
        <v>910</v>
      </c>
      <c r="F368" s="108">
        <v>0</v>
      </c>
      <c r="G368" s="108">
        <v>1</v>
      </c>
      <c r="H368" s="108">
        <v>1</v>
      </c>
      <c r="I368" s="122">
        <f t="shared" si="42"/>
        <v>2</v>
      </c>
      <c r="J368" s="107"/>
      <c r="K368" s="110"/>
      <c r="L368" s="110"/>
      <c r="M368" s="110"/>
      <c r="N368" s="108"/>
      <c r="O368" s="111">
        <f t="shared" si="41"/>
        <v>0</v>
      </c>
      <c r="P368" s="112"/>
      <c r="Q368" s="111" t="s">
        <v>648</v>
      </c>
      <c r="R368" s="107" t="s">
        <v>610</v>
      </c>
    </row>
    <row r="369" spans="1:18" s="35" customFormat="1" ht="15.5" x14ac:dyDescent="0.35">
      <c r="A369" s="101">
        <v>427</v>
      </c>
      <c r="B369" s="118" t="s">
        <v>611</v>
      </c>
      <c r="C369" s="107">
        <v>10</v>
      </c>
      <c r="D369" s="107" t="s">
        <v>396</v>
      </c>
      <c r="E369" s="108" t="s">
        <v>910</v>
      </c>
      <c r="F369" s="108">
        <v>0</v>
      </c>
      <c r="G369" s="108">
        <v>1</v>
      </c>
      <c r="H369" s="108">
        <v>1</v>
      </c>
      <c r="I369" s="122">
        <f t="shared" si="42"/>
        <v>2</v>
      </c>
      <c r="J369" s="107"/>
      <c r="K369" s="110"/>
      <c r="L369" s="110"/>
      <c r="M369" s="110"/>
      <c r="N369" s="108"/>
      <c r="O369" s="111">
        <f t="shared" si="41"/>
        <v>0</v>
      </c>
      <c r="P369" s="112"/>
      <c r="Q369" s="111" t="s">
        <v>648</v>
      </c>
      <c r="R369" s="107"/>
    </row>
    <row r="370" spans="1:18" s="35" customFormat="1" ht="15.5" x14ac:dyDescent="0.35">
      <c r="A370" s="101">
        <v>428</v>
      </c>
      <c r="B370" s="118" t="s">
        <v>612</v>
      </c>
      <c r="C370" s="107">
        <v>10</v>
      </c>
      <c r="D370" s="107" t="s">
        <v>396</v>
      </c>
      <c r="E370" s="108" t="s">
        <v>910</v>
      </c>
      <c r="F370" s="108">
        <v>0</v>
      </c>
      <c r="G370" s="108">
        <v>1</v>
      </c>
      <c r="H370" s="108">
        <v>1</v>
      </c>
      <c r="I370" s="122">
        <f t="shared" si="42"/>
        <v>2</v>
      </c>
      <c r="J370" s="107"/>
      <c r="K370" s="108"/>
      <c r="L370" s="108"/>
      <c r="M370" s="108"/>
      <c r="N370" s="108"/>
      <c r="O370" s="111">
        <f t="shared" si="41"/>
        <v>0</v>
      </c>
      <c r="P370" s="112"/>
      <c r="Q370" s="111" t="s">
        <v>648</v>
      </c>
      <c r="R370" s="107"/>
    </row>
    <row r="371" spans="1:18" s="35" customFormat="1" ht="15.5" x14ac:dyDescent="0.35">
      <c r="A371" s="101">
        <v>429</v>
      </c>
      <c r="B371" s="118" t="s">
        <v>800</v>
      </c>
      <c r="C371" s="107">
        <v>10</v>
      </c>
      <c r="D371" s="107" t="s">
        <v>396</v>
      </c>
      <c r="E371" s="108" t="s">
        <v>910</v>
      </c>
      <c r="F371" s="108">
        <v>0</v>
      </c>
      <c r="G371" s="108">
        <v>1</v>
      </c>
      <c r="H371" s="108">
        <v>1</v>
      </c>
      <c r="I371" s="122">
        <f t="shared" si="42"/>
        <v>2</v>
      </c>
      <c r="J371" s="107"/>
      <c r="K371" s="108"/>
      <c r="L371" s="108"/>
      <c r="M371" s="108"/>
      <c r="N371" s="108"/>
      <c r="O371" s="111">
        <f t="shared" si="41"/>
        <v>0</v>
      </c>
      <c r="P371" s="112"/>
      <c r="Q371" s="111" t="s">
        <v>648</v>
      </c>
      <c r="R371" s="107" t="s">
        <v>574</v>
      </c>
    </row>
    <row r="372" spans="1:18" s="35" customFormat="1" ht="15.5" x14ac:dyDescent="0.35">
      <c r="A372" s="101">
        <v>430</v>
      </c>
      <c r="B372" s="118" t="s">
        <v>613</v>
      </c>
      <c r="C372" s="107">
        <v>3</v>
      </c>
      <c r="D372" s="107" t="s">
        <v>396</v>
      </c>
      <c r="E372" s="108" t="s">
        <v>910</v>
      </c>
      <c r="F372" s="108">
        <v>0</v>
      </c>
      <c r="G372" s="108">
        <v>1</v>
      </c>
      <c r="H372" s="108">
        <v>1</v>
      </c>
      <c r="I372" s="122">
        <f t="shared" si="42"/>
        <v>2</v>
      </c>
      <c r="J372" s="107"/>
      <c r="K372" s="108"/>
      <c r="L372" s="108"/>
      <c r="M372" s="108"/>
      <c r="N372" s="108"/>
      <c r="O372" s="111">
        <f t="shared" si="41"/>
        <v>0</v>
      </c>
      <c r="P372" s="112"/>
      <c r="Q372" s="111" t="s">
        <v>648</v>
      </c>
      <c r="R372" s="107"/>
    </row>
    <row r="373" spans="1:18" s="35" customFormat="1" ht="31" x14ac:dyDescent="0.35">
      <c r="A373" s="101">
        <v>431</v>
      </c>
      <c r="B373" s="118" t="s">
        <v>614</v>
      </c>
      <c r="C373" s="107">
        <v>13</v>
      </c>
      <c r="D373" s="107" t="s">
        <v>615</v>
      </c>
      <c r="E373" s="108" t="s">
        <v>910</v>
      </c>
      <c r="F373" s="108">
        <v>0</v>
      </c>
      <c r="G373" s="108">
        <v>1</v>
      </c>
      <c r="H373" s="108">
        <v>1</v>
      </c>
      <c r="I373" s="122">
        <f t="shared" si="42"/>
        <v>2</v>
      </c>
      <c r="J373" s="107"/>
      <c r="K373" s="110"/>
      <c r="L373" s="110"/>
      <c r="M373" s="110"/>
      <c r="N373" s="110"/>
      <c r="O373" s="111">
        <f t="shared" si="41"/>
        <v>0</v>
      </c>
      <c r="P373" s="112"/>
      <c r="Q373" s="111" t="s">
        <v>648</v>
      </c>
      <c r="R373" s="107" t="s">
        <v>616</v>
      </c>
    </row>
    <row r="374" spans="1:18" s="35" customFormat="1" ht="15.5" x14ac:dyDescent="0.35">
      <c r="A374" s="101">
        <v>432</v>
      </c>
      <c r="B374" s="118" t="s">
        <v>617</v>
      </c>
      <c r="C374" s="107">
        <v>15</v>
      </c>
      <c r="D374" s="107" t="s">
        <v>396</v>
      </c>
      <c r="E374" s="108" t="s">
        <v>910</v>
      </c>
      <c r="F374" s="108">
        <v>0</v>
      </c>
      <c r="G374" s="108">
        <v>1</v>
      </c>
      <c r="H374" s="108">
        <v>1</v>
      </c>
      <c r="I374" s="122">
        <f t="shared" si="42"/>
        <v>2</v>
      </c>
      <c r="J374" s="107"/>
      <c r="K374" s="108"/>
      <c r="L374" s="108"/>
      <c r="M374" s="108"/>
      <c r="N374" s="108"/>
      <c r="O374" s="111">
        <f t="shared" si="41"/>
        <v>0</v>
      </c>
      <c r="P374" s="112"/>
      <c r="Q374" s="111" t="s">
        <v>648</v>
      </c>
      <c r="R374" s="107"/>
    </row>
    <row r="375" spans="1:18" s="35" customFormat="1" ht="15" customHeight="1" x14ac:dyDescent="0.35">
      <c r="A375" s="101">
        <v>433</v>
      </c>
      <c r="B375" s="118" t="s">
        <v>618</v>
      </c>
      <c r="C375" s="107">
        <v>17</v>
      </c>
      <c r="D375" s="107" t="s">
        <v>396</v>
      </c>
      <c r="E375" s="108" t="s">
        <v>910</v>
      </c>
      <c r="F375" s="108">
        <v>0</v>
      </c>
      <c r="G375" s="108">
        <v>1</v>
      </c>
      <c r="H375" s="108">
        <v>1</v>
      </c>
      <c r="I375" s="122">
        <f t="shared" si="42"/>
        <v>2</v>
      </c>
      <c r="J375" s="107"/>
      <c r="K375" s="108"/>
      <c r="L375" s="108"/>
      <c r="M375" s="108"/>
      <c r="N375" s="108"/>
      <c r="O375" s="111">
        <f t="shared" si="41"/>
        <v>0</v>
      </c>
      <c r="P375" s="112"/>
      <c r="Q375" s="111" t="s">
        <v>648</v>
      </c>
      <c r="R375" s="107"/>
    </row>
    <row r="376" spans="1:18" s="35" customFormat="1" ht="15.5" x14ac:dyDescent="0.35">
      <c r="A376" s="101">
        <v>434</v>
      </c>
      <c r="B376" s="118" t="s">
        <v>619</v>
      </c>
      <c r="C376" s="107">
        <v>12</v>
      </c>
      <c r="D376" s="107" t="s">
        <v>396</v>
      </c>
      <c r="E376" s="108" t="s">
        <v>910</v>
      </c>
      <c r="F376" s="108">
        <v>0</v>
      </c>
      <c r="G376" s="108">
        <v>1</v>
      </c>
      <c r="H376" s="108">
        <v>1</v>
      </c>
      <c r="I376" s="122">
        <f t="shared" si="42"/>
        <v>2</v>
      </c>
      <c r="J376" s="107"/>
      <c r="K376" s="108"/>
      <c r="L376" s="108"/>
      <c r="M376" s="108"/>
      <c r="N376" s="108"/>
      <c r="O376" s="111">
        <f t="shared" si="41"/>
        <v>0</v>
      </c>
      <c r="P376" s="112"/>
      <c r="Q376" s="111" t="s">
        <v>648</v>
      </c>
      <c r="R376" s="107"/>
    </row>
    <row r="377" spans="1:18" s="35" customFormat="1" ht="15.5" x14ac:dyDescent="0.35">
      <c r="A377" s="101">
        <v>435</v>
      </c>
      <c r="B377" s="118" t="s">
        <v>620</v>
      </c>
      <c r="C377" s="107">
        <v>18</v>
      </c>
      <c r="D377" s="107" t="s">
        <v>396</v>
      </c>
      <c r="E377" s="108" t="s">
        <v>910</v>
      </c>
      <c r="F377" s="108">
        <v>0</v>
      </c>
      <c r="G377" s="108">
        <v>1</v>
      </c>
      <c r="H377" s="108">
        <v>1</v>
      </c>
      <c r="I377" s="122">
        <f t="shared" si="42"/>
        <v>2</v>
      </c>
      <c r="J377" s="107"/>
      <c r="K377" s="108"/>
      <c r="L377" s="108"/>
      <c r="M377" s="108"/>
      <c r="N377" s="108"/>
      <c r="O377" s="111">
        <f t="shared" si="41"/>
        <v>0</v>
      </c>
      <c r="P377" s="112"/>
      <c r="Q377" s="111" t="s">
        <v>648</v>
      </c>
      <c r="R377" s="107"/>
    </row>
    <row r="378" spans="1:18" s="35" customFormat="1" ht="15.5" x14ac:dyDescent="0.35">
      <c r="A378" s="101">
        <v>437</v>
      </c>
      <c r="B378" s="118" t="s">
        <v>593</v>
      </c>
      <c r="C378" s="107">
        <v>12</v>
      </c>
      <c r="D378" s="107" t="s">
        <v>171</v>
      </c>
      <c r="E378" s="108" t="s">
        <v>910</v>
      </c>
      <c r="F378" s="108">
        <v>0</v>
      </c>
      <c r="G378" s="108">
        <v>1</v>
      </c>
      <c r="H378" s="108">
        <v>1</v>
      </c>
      <c r="I378" s="122">
        <f t="shared" si="42"/>
        <v>2</v>
      </c>
      <c r="J378" s="107"/>
      <c r="K378" s="110"/>
      <c r="L378" s="110"/>
      <c r="M378" s="110"/>
      <c r="N378" s="110"/>
      <c r="O378" s="111">
        <f t="shared" si="41"/>
        <v>0</v>
      </c>
      <c r="P378" s="112"/>
      <c r="Q378" s="111" t="s">
        <v>648</v>
      </c>
      <c r="R378" s="107"/>
    </row>
    <row r="379" spans="1:18" s="35" customFormat="1" ht="46.5" x14ac:dyDescent="0.35">
      <c r="A379" s="101">
        <v>438</v>
      </c>
      <c r="B379" s="118" t="s">
        <v>622</v>
      </c>
      <c r="C379" s="107">
        <v>15</v>
      </c>
      <c r="D379" s="107" t="s">
        <v>623</v>
      </c>
      <c r="E379" s="108" t="s">
        <v>910</v>
      </c>
      <c r="F379" s="108">
        <v>0</v>
      </c>
      <c r="G379" s="108">
        <v>1</v>
      </c>
      <c r="H379" s="108">
        <v>1</v>
      </c>
      <c r="I379" s="122">
        <f t="shared" si="42"/>
        <v>2</v>
      </c>
      <c r="J379" s="107"/>
      <c r="K379" s="108"/>
      <c r="L379" s="108"/>
      <c r="M379" s="108"/>
      <c r="N379" s="108"/>
      <c r="O379" s="111">
        <f t="shared" si="41"/>
        <v>0</v>
      </c>
      <c r="P379" s="112"/>
      <c r="Q379" s="111" t="s">
        <v>648</v>
      </c>
      <c r="R379" s="107"/>
    </row>
    <row r="380" spans="1:18" s="35" customFormat="1" ht="15.5" x14ac:dyDescent="0.35">
      <c r="A380" s="101">
        <v>439</v>
      </c>
      <c r="B380" s="118" t="s">
        <v>624</v>
      </c>
      <c r="C380" s="107">
        <v>15</v>
      </c>
      <c r="D380" s="107" t="s">
        <v>396</v>
      </c>
      <c r="E380" s="108" t="s">
        <v>910</v>
      </c>
      <c r="F380" s="108">
        <v>0</v>
      </c>
      <c r="G380" s="108">
        <v>1</v>
      </c>
      <c r="H380" s="108">
        <v>1</v>
      </c>
      <c r="I380" s="122">
        <f t="shared" si="42"/>
        <v>2</v>
      </c>
      <c r="J380" s="107"/>
      <c r="K380" s="108"/>
      <c r="L380" s="108"/>
      <c r="M380" s="108"/>
      <c r="N380" s="108"/>
      <c r="O380" s="111">
        <f t="shared" si="41"/>
        <v>0</v>
      </c>
      <c r="P380" s="112"/>
      <c r="Q380" s="111" t="s">
        <v>648</v>
      </c>
      <c r="R380" s="107"/>
    </row>
    <row r="381" spans="1:18" s="35" customFormat="1" ht="15.5" x14ac:dyDescent="0.35">
      <c r="A381" s="101">
        <v>440</v>
      </c>
      <c r="B381" s="118" t="s">
        <v>625</v>
      </c>
      <c r="C381" s="107">
        <v>15</v>
      </c>
      <c r="D381" s="107" t="s">
        <v>396</v>
      </c>
      <c r="E381" s="108" t="s">
        <v>910</v>
      </c>
      <c r="F381" s="108">
        <v>0</v>
      </c>
      <c r="G381" s="108">
        <v>1</v>
      </c>
      <c r="H381" s="108">
        <v>1</v>
      </c>
      <c r="I381" s="122">
        <f t="shared" si="42"/>
        <v>2</v>
      </c>
      <c r="J381" s="107"/>
      <c r="K381" s="108"/>
      <c r="L381" s="108"/>
      <c r="M381" s="108"/>
      <c r="N381" s="108"/>
      <c r="O381" s="111">
        <f t="shared" si="41"/>
        <v>0</v>
      </c>
      <c r="P381" s="112"/>
      <c r="Q381" s="111" t="s">
        <v>648</v>
      </c>
      <c r="R381" s="107"/>
    </row>
    <row r="382" spans="1:18" s="35" customFormat="1" ht="15.5" x14ac:dyDescent="0.35">
      <c r="A382" s="101">
        <v>441</v>
      </c>
      <c r="B382" s="118" t="s">
        <v>831</v>
      </c>
      <c r="C382" s="107" t="s">
        <v>798</v>
      </c>
      <c r="D382" s="107" t="s">
        <v>832</v>
      </c>
      <c r="E382" s="108" t="s">
        <v>910</v>
      </c>
      <c r="F382" s="108">
        <v>1</v>
      </c>
      <c r="G382" s="108"/>
      <c r="H382" s="108"/>
      <c r="I382" s="122">
        <f t="shared" si="42"/>
        <v>2</v>
      </c>
      <c r="J382" s="108"/>
      <c r="K382" s="108"/>
      <c r="L382" s="108"/>
      <c r="M382" s="108"/>
      <c r="N382" s="108"/>
      <c r="O382" s="108"/>
      <c r="P382" s="112"/>
      <c r="Q382" s="108"/>
      <c r="R382" s="107"/>
    </row>
    <row r="383" spans="1:18" s="35" customFormat="1" ht="15.5" x14ac:dyDescent="0.35">
      <c r="A383" s="101">
        <v>442</v>
      </c>
      <c r="B383" s="118" t="s">
        <v>626</v>
      </c>
      <c r="C383" s="107">
        <v>16</v>
      </c>
      <c r="D383" s="107" t="s">
        <v>396</v>
      </c>
      <c r="E383" s="108" t="s">
        <v>910</v>
      </c>
      <c r="F383" s="108">
        <v>0</v>
      </c>
      <c r="G383" s="108">
        <v>1</v>
      </c>
      <c r="H383" s="108">
        <v>1</v>
      </c>
      <c r="I383" s="122">
        <f t="shared" si="42"/>
        <v>2</v>
      </c>
      <c r="J383" s="107"/>
      <c r="K383" s="108"/>
      <c r="L383" s="108"/>
      <c r="M383" s="108"/>
      <c r="N383" s="108"/>
      <c r="O383" s="111">
        <f>(((F383*K383*2)+(G383*L383)+(H383*M383))*N383)*100</f>
        <v>0</v>
      </c>
      <c r="P383" s="112"/>
      <c r="Q383" s="111" t="s">
        <v>648</v>
      </c>
      <c r="R383" s="107"/>
    </row>
    <row r="384" spans="1:18" s="35" customFormat="1" ht="15" customHeight="1" x14ac:dyDescent="0.35">
      <c r="A384" s="101">
        <v>443</v>
      </c>
      <c r="B384" s="118" t="s">
        <v>627</v>
      </c>
      <c r="C384" s="107">
        <v>12</v>
      </c>
      <c r="D384" s="107" t="s">
        <v>396</v>
      </c>
      <c r="E384" s="108" t="s">
        <v>910</v>
      </c>
      <c r="F384" s="108">
        <v>0</v>
      </c>
      <c r="G384" s="108">
        <v>1</v>
      </c>
      <c r="H384" s="108">
        <v>1</v>
      </c>
      <c r="I384" s="122">
        <f t="shared" si="42"/>
        <v>2</v>
      </c>
      <c r="J384" s="135"/>
      <c r="K384" s="108"/>
      <c r="L384" s="108"/>
      <c r="M384" s="108"/>
      <c r="N384" s="108"/>
      <c r="O384" s="111">
        <f>(((F384*K384*2)+(G384*L384)+(H384*M384))*N384)*100</f>
        <v>0</v>
      </c>
      <c r="P384" s="112"/>
      <c r="Q384" s="111" t="s">
        <v>648</v>
      </c>
      <c r="R384" s="107"/>
    </row>
    <row r="385" spans="1:19" s="35" customFormat="1" ht="15.5" x14ac:dyDescent="0.35">
      <c r="A385" s="101">
        <v>444</v>
      </c>
      <c r="B385" s="132" t="s">
        <v>628</v>
      </c>
      <c r="C385" s="127">
        <v>15</v>
      </c>
      <c r="D385" s="133" t="s">
        <v>396</v>
      </c>
      <c r="E385" s="108" t="s">
        <v>910</v>
      </c>
      <c r="F385" s="108">
        <v>0</v>
      </c>
      <c r="G385" s="108">
        <v>1</v>
      </c>
      <c r="H385" s="108">
        <v>1</v>
      </c>
      <c r="I385" s="134">
        <f t="shared" si="42"/>
        <v>2</v>
      </c>
      <c r="J385" s="127"/>
      <c r="K385" s="108"/>
      <c r="L385" s="108"/>
      <c r="M385" s="108"/>
      <c r="N385" s="108"/>
      <c r="O385" s="111">
        <f>(((F385*K385*2)+(G385*L385)+(H385*M385))*N385)*100</f>
        <v>0</v>
      </c>
      <c r="P385" s="112"/>
      <c r="Q385" s="111" t="s">
        <v>648</v>
      </c>
      <c r="R385" s="107"/>
    </row>
    <row r="386" spans="1:19" s="35" customFormat="1" ht="15.5" x14ac:dyDescent="0.35">
      <c r="A386" s="101">
        <v>445</v>
      </c>
      <c r="B386" s="118" t="s">
        <v>629</v>
      </c>
      <c r="C386" s="107">
        <v>6</v>
      </c>
      <c r="D386" s="107" t="s">
        <v>396</v>
      </c>
      <c r="E386" s="108" t="s">
        <v>910</v>
      </c>
      <c r="F386" s="108">
        <v>0</v>
      </c>
      <c r="G386" s="108">
        <v>1</v>
      </c>
      <c r="H386" s="108">
        <v>1</v>
      </c>
      <c r="I386" s="122">
        <f t="shared" si="42"/>
        <v>2</v>
      </c>
      <c r="J386" s="135"/>
      <c r="K386" s="108"/>
      <c r="L386" s="108"/>
      <c r="M386" s="108"/>
      <c r="N386" s="108"/>
      <c r="O386" s="111">
        <f>(((F386*K386*2)+(G386*L386)+(H386*M386))*N386)*100</f>
        <v>0</v>
      </c>
      <c r="P386" s="112"/>
      <c r="Q386" s="111" t="s">
        <v>648</v>
      </c>
      <c r="R386" s="107" t="s">
        <v>630</v>
      </c>
    </row>
    <row r="387" spans="1:19" s="35" customFormat="1" ht="15.5" x14ac:dyDescent="0.35">
      <c r="A387" s="101">
        <v>446</v>
      </c>
      <c r="B387" s="118" t="s">
        <v>828</v>
      </c>
      <c r="C387" s="107" t="s">
        <v>797</v>
      </c>
      <c r="D387" s="107" t="s">
        <v>845</v>
      </c>
      <c r="E387" s="108" t="s">
        <v>910</v>
      </c>
      <c r="F387" s="108">
        <v>1</v>
      </c>
      <c r="G387" s="108"/>
      <c r="H387" s="108"/>
      <c r="I387" s="122">
        <f t="shared" si="42"/>
        <v>2</v>
      </c>
      <c r="J387" s="108"/>
      <c r="K387" s="108"/>
      <c r="L387" s="108"/>
      <c r="M387" s="108"/>
      <c r="N387" s="108"/>
      <c r="O387" s="108"/>
      <c r="P387" s="112"/>
      <c r="Q387" s="108"/>
      <c r="R387" s="108"/>
    </row>
    <row r="388" spans="1:19" s="35" customFormat="1" ht="15.5" x14ac:dyDescent="0.35">
      <c r="A388" s="101">
        <v>447</v>
      </c>
      <c r="B388" s="118" t="s">
        <v>631</v>
      </c>
      <c r="C388" s="107">
        <v>9</v>
      </c>
      <c r="D388" s="107" t="s">
        <v>396</v>
      </c>
      <c r="E388" s="108" t="s">
        <v>910</v>
      </c>
      <c r="F388" s="108">
        <v>0</v>
      </c>
      <c r="G388" s="108">
        <v>1</v>
      </c>
      <c r="H388" s="108">
        <v>1</v>
      </c>
      <c r="I388" s="122">
        <f t="shared" si="42"/>
        <v>2</v>
      </c>
      <c r="J388" s="107"/>
      <c r="K388" s="108"/>
      <c r="L388" s="108"/>
      <c r="M388" s="108"/>
      <c r="N388" s="108"/>
      <c r="O388" s="111">
        <f t="shared" ref="O388:O393" si="43">(((F388*K388*2)+(G388*L388)+(H388*M388))*N388)*100</f>
        <v>0</v>
      </c>
      <c r="P388" s="112"/>
      <c r="Q388" s="111" t="s">
        <v>648</v>
      </c>
      <c r="R388" s="107"/>
    </row>
    <row r="389" spans="1:19" s="35" customFormat="1" ht="15.5" x14ac:dyDescent="0.35">
      <c r="A389" s="101">
        <v>448</v>
      </c>
      <c r="B389" s="118" t="s">
        <v>801</v>
      </c>
      <c r="C389" s="107">
        <v>18</v>
      </c>
      <c r="D389" s="107" t="s">
        <v>396</v>
      </c>
      <c r="E389" s="108" t="s">
        <v>910</v>
      </c>
      <c r="F389" s="108">
        <v>0</v>
      </c>
      <c r="G389" s="108">
        <v>1</v>
      </c>
      <c r="H389" s="108">
        <v>1</v>
      </c>
      <c r="I389" s="122">
        <f t="shared" si="42"/>
        <v>2</v>
      </c>
      <c r="J389" s="107"/>
      <c r="K389" s="108"/>
      <c r="L389" s="108"/>
      <c r="M389" s="108"/>
      <c r="N389" s="108"/>
      <c r="O389" s="111">
        <f t="shared" si="43"/>
        <v>0</v>
      </c>
      <c r="P389" s="112"/>
      <c r="Q389" s="111" t="s">
        <v>648</v>
      </c>
      <c r="R389" s="107"/>
      <c r="S389" s="100"/>
    </row>
    <row r="390" spans="1:19" s="35" customFormat="1" ht="15.5" x14ac:dyDescent="0.35">
      <c r="A390" s="101">
        <v>449</v>
      </c>
      <c r="B390" s="118" t="s">
        <v>632</v>
      </c>
      <c r="C390" s="107">
        <v>1</v>
      </c>
      <c r="D390" s="107" t="s">
        <v>396</v>
      </c>
      <c r="E390" s="108" t="s">
        <v>910</v>
      </c>
      <c r="F390" s="108">
        <v>0</v>
      </c>
      <c r="G390" s="108">
        <v>1</v>
      </c>
      <c r="H390" s="108">
        <v>1</v>
      </c>
      <c r="I390" s="122">
        <f t="shared" si="42"/>
        <v>2</v>
      </c>
      <c r="J390" s="107"/>
      <c r="K390" s="108"/>
      <c r="L390" s="108"/>
      <c r="M390" s="108"/>
      <c r="N390" s="108"/>
      <c r="O390" s="111">
        <f t="shared" si="43"/>
        <v>0</v>
      </c>
      <c r="P390" s="112"/>
      <c r="Q390" s="111" t="s">
        <v>648</v>
      </c>
      <c r="R390" s="107"/>
    </row>
    <row r="391" spans="1:19" s="35" customFormat="1" ht="15.5" x14ac:dyDescent="0.35">
      <c r="A391" s="101">
        <v>450</v>
      </c>
      <c r="B391" s="118" t="s">
        <v>633</v>
      </c>
      <c r="C391" s="107">
        <v>12</v>
      </c>
      <c r="D391" s="107" t="s">
        <v>396</v>
      </c>
      <c r="E391" s="108" t="s">
        <v>910</v>
      </c>
      <c r="F391" s="108">
        <v>0</v>
      </c>
      <c r="G391" s="108">
        <v>1</v>
      </c>
      <c r="H391" s="108">
        <v>1</v>
      </c>
      <c r="I391" s="122">
        <f t="shared" si="42"/>
        <v>2</v>
      </c>
      <c r="J391" s="107"/>
      <c r="K391" s="108"/>
      <c r="L391" s="108"/>
      <c r="M391" s="108"/>
      <c r="N391" s="108"/>
      <c r="O391" s="111">
        <f t="shared" si="43"/>
        <v>0</v>
      </c>
      <c r="P391" s="112"/>
      <c r="Q391" s="111" t="s">
        <v>648</v>
      </c>
      <c r="R391" s="107"/>
    </row>
    <row r="392" spans="1:19" s="35" customFormat="1" ht="15.5" x14ac:dyDescent="0.35">
      <c r="A392" s="101">
        <v>451</v>
      </c>
      <c r="B392" s="118" t="s">
        <v>634</v>
      </c>
      <c r="C392" s="107">
        <v>1</v>
      </c>
      <c r="D392" s="107" t="s">
        <v>396</v>
      </c>
      <c r="E392" s="108" t="s">
        <v>910</v>
      </c>
      <c r="F392" s="108">
        <v>0</v>
      </c>
      <c r="G392" s="108">
        <v>1</v>
      </c>
      <c r="H392" s="108">
        <v>1</v>
      </c>
      <c r="I392" s="122">
        <f t="shared" si="42"/>
        <v>2</v>
      </c>
      <c r="J392" s="107"/>
      <c r="K392" s="108"/>
      <c r="L392" s="108"/>
      <c r="M392" s="108"/>
      <c r="N392" s="108"/>
      <c r="O392" s="111">
        <f t="shared" si="43"/>
        <v>0</v>
      </c>
      <c r="P392" s="112"/>
      <c r="Q392" s="111" t="s">
        <v>648</v>
      </c>
      <c r="R392" s="107"/>
    </row>
    <row r="393" spans="1:19" s="35" customFormat="1" ht="15.5" x14ac:dyDescent="0.35">
      <c r="A393" s="101">
        <v>452</v>
      </c>
      <c r="B393" s="118" t="s">
        <v>635</v>
      </c>
      <c r="C393" s="107">
        <v>7</v>
      </c>
      <c r="D393" s="107" t="s">
        <v>396</v>
      </c>
      <c r="E393" s="108" t="s">
        <v>910</v>
      </c>
      <c r="F393" s="108">
        <v>0</v>
      </c>
      <c r="G393" s="108">
        <v>1</v>
      </c>
      <c r="H393" s="108">
        <v>1</v>
      </c>
      <c r="I393" s="122">
        <f t="shared" si="42"/>
        <v>2</v>
      </c>
      <c r="J393" s="107"/>
      <c r="K393" s="108"/>
      <c r="L393" s="108"/>
      <c r="M393" s="108"/>
      <c r="N393" s="108"/>
      <c r="O393" s="111">
        <f t="shared" si="43"/>
        <v>0</v>
      </c>
      <c r="P393" s="112"/>
      <c r="Q393" s="111" t="s">
        <v>648</v>
      </c>
      <c r="R393" s="107"/>
    </row>
    <row r="394" spans="1:19" s="35" customFormat="1" ht="15.5" x14ac:dyDescent="0.35">
      <c r="A394" s="101">
        <v>453</v>
      </c>
      <c r="B394" s="118" t="s">
        <v>843</v>
      </c>
      <c r="C394" s="107">
        <v>7</v>
      </c>
      <c r="D394" s="107" t="s">
        <v>396</v>
      </c>
      <c r="E394" s="108" t="s">
        <v>910</v>
      </c>
      <c r="F394" s="108">
        <v>0</v>
      </c>
      <c r="G394" s="108">
        <v>1</v>
      </c>
      <c r="H394" s="108">
        <v>1</v>
      </c>
      <c r="I394" s="122">
        <f t="shared" si="42"/>
        <v>2</v>
      </c>
      <c r="J394" s="108"/>
      <c r="K394" s="108"/>
      <c r="L394" s="108"/>
      <c r="M394" s="108"/>
      <c r="N394" s="108"/>
      <c r="O394" s="108"/>
      <c r="P394" s="112"/>
      <c r="Q394" s="108"/>
      <c r="R394" s="107"/>
    </row>
    <row r="395" spans="1:19" s="35" customFormat="1" ht="31" x14ac:dyDescent="0.35">
      <c r="A395" s="101">
        <v>454</v>
      </c>
      <c r="B395" s="118" t="s">
        <v>734</v>
      </c>
      <c r="C395" s="108">
        <v>5</v>
      </c>
      <c r="D395" s="107" t="s">
        <v>735</v>
      </c>
      <c r="E395" s="108" t="s">
        <v>910</v>
      </c>
      <c r="F395" s="108">
        <v>0</v>
      </c>
      <c r="G395" s="108">
        <v>1</v>
      </c>
      <c r="H395" s="108">
        <v>1</v>
      </c>
      <c r="I395" s="122">
        <f>SUM(F395:H395)</f>
        <v>2</v>
      </c>
      <c r="J395" s="108"/>
      <c r="K395" s="108"/>
      <c r="L395" s="108"/>
      <c r="M395" s="108"/>
      <c r="N395" s="108"/>
      <c r="O395" s="108"/>
      <c r="P395" s="112"/>
      <c r="Q395" s="108"/>
      <c r="R395" s="108"/>
    </row>
    <row r="396" spans="1:19" s="35" customFormat="1" ht="15.5" x14ac:dyDescent="0.35">
      <c r="A396" s="101">
        <v>455</v>
      </c>
      <c r="B396" s="118" t="s">
        <v>636</v>
      </c>
      <c r="C396" s="107">
        <v>10</v>
      </c>
      <c r="D396" s="107" t="s">
        <v>396</v>
      </c>
      <c r="E396" s="108" t="s">
        <v>910</v>
      </c>
      <c r="F396" s="108">
        <v>0</v>
      </c>
      <c r="G396" s="108">
        <v>1</v>
      </c>
      <c r="H396" s="108">
        <v>1</v>
      </c>
      <c r="I396" s="122">
        <f t="shared" ref="I396:I408" si="44">(F396*2)+G396+H396</f>
        <v>2</v>
      </c>
      <c r="J396" s="107"/>
      <c r="K396" s="108"/>
      <c r="L396" s="108"/>
      <c r="M396" s="108"/>
      <c r="N396" s="108"/>
      <c r="O396" s="111">
        <f t="shared" ref="O396:O405" si="45">(((F396*K396*2)+(G396*L396)+(H396*M396))*N396)*100</f>
        <v>0</v>
      </c>
      <c r="P396" s="112"/>
      <c r="Q396" s="111" t="s">
        <v>648</v>
      </c>
      <c r="R396" s="107" t="s">
        <v>637</v>
      </c>
    </row>
    <row r="397" spans="1:19" s="35" customFormat="1" ht="15.5" x14ac:dyDescent="0.35">
      <c r="A397" s="101">
        <v>456</v>
      </c>
      <c r="B397" s="118" t="s">
        <v>638</v>
      </c>
      <c r="C397" s="107">
        <v>10</v>
      </c>
      <c r="D397" s="107" t="s">
        <v>396</v>
      </c>
      <c r="E397" s="108" t="s">
        <v>910</v>
      </c>
      <c r="F397" s="108">
        <v>0</v>
      </c>
      <c r="G397" s="108">
        <v>1</v>
      </c>
      <c r="H397" s="108">
        <v>1</v>
      </c>
      <c r="I397" s="122">
        <f t="shared" si="44"/>
        <v>2</v>
      </c>
      <c r="J397" s="107"/>
      <c r="K397" s="108"/>
      <c r="L397" s="108"/>
      <c r="M397" s="108"/>
      <c r="N397" s="108"/>
      <c r="O397" s="111">
        <f t="shared" si="45"/>
        <v>0</v>
      </c>
      <c r="P397" s="112"/>
      <c r="Q397" s="111" t="s">
        <v>648</v>
      </c>
      <c r="R397" s="107"/>
    </row>
    <row r="398" spans="1:19" s="35" customFormat="1" ht="15.5" x14ac:dyDescent="0.35">
      <c r="A398" s="101">
        <v>457</v>
      </c>
      <c r="B398" s="118" t="s">
        <v>639</v>
      </c>
      <c r="C398" s="107">
        <v>15</v>
      </c>
      <c r="D398" s="107" t="s">
        <v>396</v>
      </c>
      <c r="E398" s="108" t="s">
        <v>910</v>
      </c>
      <c r="F398" s="108">
        <v>0</v>
      </c>
      <c r="G398" s="108">
        <v>1</v>
      </c>
      <c r="H398" s="108">
        <v>1</v>
      </c>
      <c r="I398" s="122">
        <f t="shared" si="44"/>
        <v>2</v>
      </c>
      <c r="J398" s="107"/>
      <c r="K398" s="108"/>
      <c r="L398" s="108"/>
      <c r="M398" s="108"/>
      <c r="N398" s="108"/>
      <c r="O398" s="111">
        <f t="shared" si="45"/>
        <v>0</v>
      </c>
      <c r="P398" s="112"/>
      <c r="Q398" s="111" t="s">
        <v>648</v>
      </c>
      <c r="R398" s="107"/>
    </row>
    <row r="399" spans="1:19" s="35" customFormat="1" ht="15.5" x14ac:dyDescent="0.35">
      <c r="A399" s="101">
        <v>458</v>
      </c>
      <c r="B399" s="118" t="s">
        <v>640</v>
      </c>
      <c r="C399" s="107">
        <v>15</v>
      </c>
      <c r="D399" s="107" t="s">
        <v>396</v>
      </c>
      <c r="E399" s="108" t="s">
        <v>910</v>
      </c>
      <c r="F399" s="108">
        <v>0</v>
      </c>
      <c r="G399" s="108">
        <v>1</v>
      </c>
      <c r="H399" s="108">
        <v>1</v>
      </c>
      <c r="I399" s="122">
        <f t="shared" si="44"/>
        <v>2</v>
      </c>
      <c r="J399" s="107"/>
      <c r="K399" s="108"/>
      <c r="L399" s="108"/>
      <c r="M399" s="108"/>
      <c r="N399" s="108"/>
      <c r="O399" s="111">
        <f t="shared" si="45"/>
        <v>0</v>
      </c>
      <c r="P399" s="112"/>
      <c r="Q399" s="111" t="s">
        <v>648</v>
      </c>
      <c r="R399" s="107"/>
    </row>
    <row r="400" spans="1:19" s="35" customFormat="1" ht="15.5" x14ac:dyDescent="0.35">
      <c r="A400" s="101">
        <v>459</v>
      </c>
      <c r="B400" s="118" t="s">
        <v>641</v>
      </c>
      <c r="C400" s="107">
        <v>16</v>
      </c>
      <c r="D400" s="107" t="s">
        <v>396</v>
      </c>
      <c r="E400" s="108" t="s">
        <v>910</v>
      </c>
      <c r="F400" s="108">
        <v>0</v>
      </c>
      <c r="G400" s="108">
        <v>1</v>
      </c>
      <c r="H400" s="108">
        <v>1</v>
      </c>
      <c r="I400" s="122">
        <f t="shared" si="44"/>
        <v>2</v>
      </c>
      <c r="J400" s="107"/>
      <c r="K400" s="108"/>
      <c r="L400" s="108"/>
      <c r="M400" s="108"/>
      <c r="N400" s="108"/>
      <c r="O400" s="111">
        <f t="shared" si="45"/>
        <v>0</v>
      </c>
      <c r="P400" s="112"/>
      <c r="Q400" s="111" t="s">
        <v>648</v>
      </c>
      <c r="R400" s="107"/>
    </row>
    <row r="401" spans="1:18" s="35" customFormat="1" ht="15" customHeight="1" x14ac:dyDescent="0.35">
      <c r="A401" s="101">
        <v>460</v>
      </c>
      <c r="B401" s="118" t="s">
        <v>642</v>
      </c>
      <c r="C401" s="107">
        <v>15</v>
      </c>
      <c r="D401" s="107" t="s">
        <v>396</v>
      </c>
      <c r="E401" s="108" t="s">
        <v>910</v>
      </c>
      <c r="F401" s="108">
        <v>0</v>
      </c>
      <c r="G401" s="108">
        <v>1</v>
      </c>
      <c r="H401" s="108">
        <v>1</v>
      </c>
      <c r="I401" s="122">
        <f t="shared" si="44"/>
        <v>2</v>
      </c>
      <c r="J401" s="107"/>
      <c r="K401" s="108"/>
      <c r="L401" s="108"/>
      <c r="M401" s="108"/>
      <c r="N401" s="108"/>
      <c r="O401" s="111">
        <f t="shared" si="45"/>
        <v>0</v>
      </c>
      <c r="P401" s="112"/>
      <c r="Q401" s="111" t="s">
        <v>648</v>
      </c>
      <c r="R401" s="107"/>
    </row>
    <row r="402" spans="1:18" s="35" customFormat="1" ht="15" customHeight="1" x14ac:dyDescent="0.35">
      <c r="A402" s="101">
        <v>461</v>
      </c>
      <c r="B402" s="118" t="s">
        <v>643</v>
      </c>
      <c r="C402" s="107">
        <v>1</v>
      </c>
      <c r="D402" s="107" t="s">
        <v>396</v>
      </c>
      <c r="E402" s="108" t="s">
        <v>910</v>
      </c>
      <c r="F402" s="108">
        <v>0</v>
      </c>
      <c r="G402" s="108">
        <v>1</v>
      </c>
      <c r="H402" s="108">
        <v>1</v>
      </c>
      <c r="I402" s="122">
        <f t="shared" si="44"/>
        <v>2</v>
      </c>
      <c r="J402" s="107"/>
      <c r="K402" s="108"/>
      <c r="L402" s="108"/>
      <c r="M402" s="108"/>
      <c r="N402" s="108"/>
      <c r="O402" s="111">
        <f t="shared" si="45"/>
        <v>0</v>
      </c>
      <c r="P402" s="112"/>
      <c r="Q402" s="111" t="s">
        <v>648</v>
      </c>
      <c r="R402" s="107"/>
    </row>
    <row r="403" spans="1:18" s="35" customFormat="1" ht="15" customHeight="1" x14ac:dyDescent="0.35">
      <c r="A403" s="101">
        <v>462</v>
      </c>
      <c r="B403" s="118" t="s">
        <v>644</v>
      </c>
      <c r="C403" s="107">
        <v>3</v>
      </c>
      <c r="D403" s="107" t="s">
        <v>645</v>
      </c>
      <c r="E403" s="108" t="s">
        <v>910</v>
      </c>
      <c r="F403" s="108">
        <v>0</v>
      </c>
      <c r="G403" s="108">
        <v>1</v>
      </c>
      <c r="H403" s="108">
        <v>1</v>
      </c>
      <c r="I403" s="122">
        <f t="shared" si="44"/>
        <v>2</v>
      </c>
      <c r="J403" s="107"/>
      <c r="K403" s="108"/>
      <c r="L403" s="108"/>
      <c r="M403" s="108"/>
      <c r="N403" s="108"/>
      <c r="O403" s="111">
        <f t="shared" si="45"/>
        <v>0</v>
      </c>
      <c r="P403" s="112"/>
      <c r="Q403" s="111" t="s">
        <v>648</v>
      </c>
      <c r="R403" s="107"/>
    </row>
    <row r="404" spans="1:18" s="35" customFormat="1" ht="15" customHeight="1" x14ac:dyDescent="0.35">
      <c r="A404" s="101">
        <v>478</v>
      </c>
      <c r="B404" s="117" t="s">
        <v>1009</v>
      </c>
      <c r="C404" s="108"/>
      <c r="D404" s="108" t="s">
        <v>396</v>
      </c>
      <c r="E404" s="108" t="s">
        <v>910</v>
      </c>
      <c r="F404" s="108">
        <v>0</v>
      </c>
      <c r="G404" s="108">
        <v>1</v>
      </c>
      <c r="H404" s="108">
        <v>1</v>
      </c>
      <c r="I404" s="117">
        <f t="shared" si="44"/>
        <v>2</v>
      </c>
      <c r="J404" s="108" t="s">
        <v>1010</v>
      </c>
      <c r="K404" s="110">
        <v>0.9</v>
      </c>
      <c r="L404" s="110">
        <v>0.1</v>
      </c>
      <c r="M404" s="110">
        <v>0.1</v>
      </c>
      <c r="N404" s="110">
        <v>1.3</v>
      </c>
      <c r="O404" s="111">
        <f t="shared" si="45"/>
        <v>26</v>
      </c>
      <c r="P404" s="112"/>
      <c r="Q404" s="108"/>
      <c r="R404" s="108"/>
    </row>
    <row r="405" spans="1:18" s="35" customFormat="1" ht="15" customHeight="1" x14ac:dyDescent="0.35">
      <c r="A405" s="101">
        <v>206</v>
      </c>
      <c r="B405" s="117" t="s">
        <v>933</v>
      </c>
      <c r="C405" s="108">
        <v>10</v>
      </c>
      <c r="D405" s="107" t="s">
        <v>934</v>
      </c>
      <c r="E405" s="108" t="s">
        <v>910</v>
      </c>
      <c r="F405" s="108">
        <v>0</v>
      </c>
      <c r="G405" s="108">
        <v>1</v>
      </c>
      <c r="H405" s="108">
        <v>1</v>
      </c>
      <c r="I405" s="122">
        <f t="shared" si="44"/>
        <v>2</v>
      </c>
      <c r="J405" s="108" t="s">
        <v>974</v>
      </c>
      <c r="K405" s="110">
        <v>0.9</v>
      </c>
      <c r="L405" s="110">
        <v>1</v>
      </c>
      <c r="M405" s="110">
        <v>0</v>
      </c>
      <c r="N405" s="110">
        <v>1</v>
      </c>
      <c r="O405" s="111">
        <f t="shared" si="45"/>
        <v>100</v>
      </c>
      <c r="P405" s="112"/>
      <c r="Q405" s="108"/>
      <c r="R405" s="107" t="s">
        <v>935</v>
      </c>
    </row>
    <row r="406" spans="1:18" s="35" customFormat="1" ht="15" customHeight="1" x14ac:dyDescent="0.35">
      <c r="A406" s="101">
        <v>221</v>
      </c>
      <c r="B406" s="117" t="s">
        <v>1026</v>
      </c>
      <c r="C406" s="108"/>
      <c r="D406" s="108" t="s">
        <v>1027</v>
      </c>
      <c r="E406" s="108" t="s">
        <v>910</v>
      </c>
      <c r="F406" s="108">
        <v>0</v>
      </c>
      <c r="G406" s="108">
        <v>1</v>
      </c>
      <c r="H406" s="108">
        <v>1</v>
      </c>
      <c r="I406" s="122">
        <f t="shared" si="44"/>
        <v>2</v>
      </c>
      <c r="J406" s="108"/>
      <c r="K406" s="108"/>
      <c r="L406" s="108"/>
      <c r="M406" s="108"/>
      <c r="N406" s="108"/>
      <c r="O406" s="108"/>
      <c r="P406" s="112"/>
      <c r="Q406" s="108"/>
      <c r="R406" s="107" t="s">
        <v>1028</v>
      </c>
    </row>
    <row r="407" spans="1:18" s="35" customFormat="1" ht="15" customHeight="1" x14ac:dyDescent="0.35">
      <c r="A407" s="101">
        <v>203</v>
      </c>
      <c r="B407" s="117" t="s">
        <v>1091</v>
      </c>
      <c r="C407" s="108">
        <v>9</v>
      </c>
      <c r="D407" s="107" t="s">
        <v>923</v>
      </c>
      <c r="E407" s="108" t="s">
        <v>910</v>
      </c>
      <c r="F407" s="108">
        <v>0</v>
      </c>
      <c r="G407" s="108">
        <v>1</v>
      </c>
      <c r="H407" s="108">
        <v>1</v>
      </c>
      <c r="I407" s="122">
        <f t="shared" si="44"/>
        <v>2</v>
      </c>
      <c r="J407" s="108" t="s">
        <v>924</v>
      </c>
      <c r="K407" s="110">
        <v>0.56000000000000005</v>
      </c>
      <c r="L407" s="110">
        <v>0</v>
      </c>
      <c r="M407" s="110">
        <v>0</v>
      </c>
      <c r="N407" s="110">
        <v>1</v>
      </c>
      <c r="O407" s="111">
        <f>(((F407*K407*2)+(G407*L407)+(H407*M407))*N407)*100</f>
        <v>0</v>
      </c>
      <c r="P407" s="112"/>
      <c r="Q407" s="108"/>
      <c r="R407" s="107" t="s">
        <v>925</v>
      </c>
    </row>
    <row r="408" spans="1:18" s="35" customFormat="1" ht="15.5" x14ac:dyDescent="0.35">
      <c r="A408" s="101">
        <v>463</v>
      </c>
      <c r="B408" s="118" t="s">
        <v>646</v>
      </c>
      <c r="C408" s="107"/>
      <c r="D408" s="107" t="s">
        <v>647</v>
      </c>
      <c r="E408" s="108" t="s">
        <v>910</v>
      </c>
      <c r="F408" s="108"/>
      <c r="G408" s="108"/>
      <c r="H408" s="108"/>
      <c r="I408" s="122">
        <f t="shared" si="44"/>
        <v>0</v>
      </c>
      <c r="J408" s="107"/>
      <c r="K408" s="108"/>
      <c r="L408" s="108"/>
      <c r="M408" s="108"/>
      <c r="N408" s="108"/>
      <c r="O408" s="111">
        <f>(((F408*K408*2)+(G408*L408)+(H408*M408))*N408)*100</f>
        <v>0</v>
      </c>
      <c r="P408" s="112"/>
      <c r="Q408" s="111" t="s">
        <v>648</v>
      </c>
      <c r="R408" s="108"/>
    </row>
  </sheetData>
  <sortState ref="A109:AC409">
    <sortCondition descending="1" ref="I109:I409"/>
  </sortState>
  <mergeCells count="1">
    <mergeCell ref="A1:R1"/>
  </mergeCells>
  <dataValidations count="2">
    <dataValidation type="decimal" allowBlank="1" showDropDown="1" showInputMessage="1" showErrorMessage="1" prompt="Enter a number between 0 and 50" sqref="G119:H121 G144:H149 G196:H196 G183:H183 G199:H205 G158:H159 G78:H78 G155:H156 G70:H71 G139:H140 G62:H63 G85:H92 G101:H103 G98:H98 G127:H127 G131:H132 G52:H52 G116:H116 G65:H68 G112:H114 G136:H136 G134:H134 G129:H129 G11:H11 G36:H41 G27:H34 G24:H25 G165:H175 G73:H76 G105:H110 G189:H189 G80:H80 G227:H227 G95:H95 G13:H20 G22:H22 G54:H54">
      <formula1>0</formula1>
      <formula2>50</formula2>
    </dataValidation>
    <dataValidation type="decimal" allowBlank="1" showDropDown="1" showInputMessage="1" showErrorMessage="1" prompt="Enter a number between 0 and 100" sqref="F119:F121 F144:F149 F196 F183 F199:F205 F158:F159 F78 F155:F156 F70:F71 F139:F140 F62:F63 F85:F92 F101:F103 F98 F127 F131:F132 F52 F116 F65:F68 F112:F114 F136 F134 F129 F11 F36:F41 F27:F34 F13:F20 F24:F25 F165:F175 F73:F76 F105:F110 F189 F80 F227 F95 F54">
      <formula1>0</formula1>
      <formula2>100</formula2>
    </dataValidation>
  </dataValidations>
  <pageMargins left="0.25" right="0.25" top="0.5" bottom="0.5" header="0" footer="0"/>
  <pageSetup paperSize="17" scale="6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5"/>
  <sheetViews>
    <sheetView topLeftCell="B19" zoomScaleNormal="100" zoomScaleSheetLayoutView="90" workbookViewId="0">
      <selection activeCell="L6" sqref="L6"/>
    </sheetView>
  </sheetViews>
  <sheetFormatPr defaultRowHeight="14.5" x14ac:dyDescent="0.35"/>
  <cols>
    <col min="2" max="2" width="23.54296875" customWidth="1"/>
    <col min="4" max="4" width="39" customWidth="1"/>
    <col min="5" max="5" width="28.1796875" customWidth="1"/>
    <col min="10" max="10" width="26.453125" customWidth="1"/>
    <col min="16" max="16" width="13.453125" customWidth="1"/>
    <col min="18" max="18" width="31.453125" customWidth="1"/>
  </cols>
  <sheetData>
    <row r="1" spans="1:23" s="35" customFormat="1" ht="33.75" customHeight="1" x14ac:dyDescent="0.7">
      <c r="A1" s="138" t="s">
        <v>1162</v>
      </c>
      <c r="B1" s="138"/>
      <c r="C1" s="138"/>
      <c r="D1" s="138"/>
      <c r="E1" s="138"/>
      <c r="F1" s="138"/>
      <c r="G1" s="138"/>
      <c r="H1" s="138"/>
      <c r="I1" s="138"/>
      <c r="J1" s="138"/>
      <c r="K1" s="138"/>
      <c r="L1" s="138"/>
      <c r="M1" s="138"/>
      <c r="N1" s="138"/>
      <c r="O1" s="138"/>
      <c r="P1" s="138"/>
      <c r="Q1" s="138"/>
      <c r="R1" s="138"/>
    </row>
    <row r="2" spans="1:23" s="76" customFormat="1" ht="120" customHeight="1" x14ac:dyDescent="0.5">
      <c r="A2" s="45" t="s">
        <v>95</v>
      </c>
      <c r="B2" s="69" t="s">
        <v>96</v>
      </c>
      <c r="C2" s="70" t="s">
        <v>97</v>
      </c>
      <c r="D2" s="71" t="s">
        <v>98</v>
      </c>
      <c r="E2" s="71" t="s">
        <v>99</v>
      </c>
      <c r="F2" s="70" t="s">
        <v>100</v>
      </c>
      <c r="G2" s="70" t="s">
        <v>101</v>
      </c>
      <c r="H2" s="72" t="s">
        <v>102</v>
      </c>
      <c r="I2" s="70" t="s">
        <v>103</v>
      </c>
      <c r="J2" s="71" t="s">
        <v>104</v>
      </c>
      <c r="K2" s="70" t="s">
        <v>105</v>
      </c>
      <c r="L2" s="70" t="s">
        <v>106</v>
      </c>
      <c r="M2" s="70" t="s">
        <v>107</v>
      </c>
      <c r="N2" s="70" t="s">
        <v>108</v>
      </c>
      <c r="O2" s="73" t="s">
        <v>109</v>
      </c>
      <c r="P2" s="74" t="s">
        <v>1055</v>
      </c>
      <c r="Q2" s="75" t="s">
        <v>110</v>
      </c>
      <c r="R2" s="71" t="s">
        <v>111</v>
      </c>
    </row>
    <row r="3" spans="1:23" s="35" customFormat="1" ht="36.75" customHeight="1" x14ac:dyDescent="0.35">
      <c r="A3" s="57">
        <v>50</v>
      </c>
      <c r="B3" s="77" t="s">
        <v>1157</v>
      </c>
      <c r="C3" s="77">
        <v>7</v>
      </c>
      <c r="D3" s="77" t="s">
        <v>227</v>
      </c>
      <c r="E3" s="78" t="s">
        <v>1185</v>
      </c>
      <c r="F3" s="78">
        <v>10</v>
      </c>
      <c r="G3" s="78">
        <v>6</v>
      </c>
      <c r="H3" s="78">
        <v>6</v>
      </c>
      <c r="I3" s="79">
        <f t="shared" ref="I3:I12" si="0">(F3*2)+G3+H3</f>
        <v>32</v>
      </c>
      <c r="J3" s="77" t="s">
        <v>955</v>
      </c>
      <c r="K3" s="80">
        <v>0.3</v>
      </c>
      <c r="L3" s="80">
        <v>0</v>
      </c>
      <c r="M3" s="80">
        <v>0</v>
      </c>
      <c r="N3" s="80">
        <v>1.1499999999999999</v>
      </c>
      <c r="O3" s="81">
        <f t="shared" ref="O3:O12" si="1">(((F3*K3*2)+(G3*L3)+(H3*M3))*N3)*100</f>
        <v>690</v>
      </c>
      <c r="P3" s="82">
        <v>40800</v>
      </c>
      <c r="Q3" s="81">
        <v>16.91176471</v>
      </c>
      <c r="R3" s="77" t="s">
        <v>228</v>
      </c>
      <c r="S3" s="83"/>
      <c r="T3" s="83"/>
      <c r="U3" s="83"/>
      <c r="V3" s="83"/>
      <c r="W3" s="83"/>
    </row>
    <row r="4" spans="1:23" s="35" customFormat="1" ht="66" customHeight="1" x14ac:dyDescent="0.35">
      <c r="A4" s="57">
        <v>51</v>
      </c>
      <c r="B4" s="77" t="s">
        <v>145</v>
      </c>
      <c r="C4" s="77">
        <v>2</v>
      </c>
      <c r="D4" s="77" t="s">
        <v>146</v>
      </c>
      <c r="E4" s="78" t="s">
        <v>1185</v>
      </c>
      <c r="F4" s="78">
        <v>8</v>
      </c>
      <c r="G4" s="78">
        <v>6</v>
      </c>
      <c r="H4" s="78">
        <v>6</v>
      </c>
      <c r="I4" s="79">
        <f t="shared" si="0"/>
        <v>28</v>
      </c>
      <c r="J4" s="77" t="s">
        <v>1189</v>
      </c>
      <c r="K4" s="80">
        <v>0.38</v>
      </c>
      <c r="L4" s="80">
        <v>0</v>
      </c>
      <c r="M4" s="80">
        <v>0</v>
      </c>
      <c r="N4" s="80">
        <v>1.1499999999999999</v>
      </c>
      <c r="O4" s="81">
        <f t="shared" si="1"/>
        <v>699.19999999999993</v>
      </c>
      <c r="P4" s="82">
        <v>10200</v>
      </c>
      <c r="Q4" s="81">
        <v>68.549019610000002</v>
      </c>
      <c r="R4" s="77" t="s">
        <v>147</v>
      </c>
      <c r="S4" s="83"/>
      <c r="T4" s="83"/>
      <c r="U4" s="83"/>
      <c r="V4" s="83"/>
      <c r="W4" s="83"/>
    </row>
    <row r="5" spans="1:23" s="35" customFormat="1" ht="62" x14ac:dyDescent="0.35">
      <c r="A5" s="57">
        <v>52</v>
      </c>
      <c r="B5" s="77" t="s">
        <v>112</v>
      </c>
      <c r="C5" s="77">
        <v>14</v>
      </c>
      <c r="D5" s="77" t="s">
        <v>113</v>
      </c>
      <c r="E5" s="78" t="s">
        <v>1185</v>
      </c>
      <c r="F5" s="78">
        <v>8</v>
      </c>
      <c r="G5" s="78">
        <v>6</v>
      </c>
      <c r="H5" s="78">
        <v>6</v>
      </c>
      <c r="I5" s="79">
        <f t="shared" si="0"/>
        <v>28</v>
      </c>
      <c r="J5" s="77" t="s">
        <v>114</v>
      </c>
      <c r="K5" s="80">
        <v>0.1</v>
      </c>
      <c r="L5" s="80">
        <v>0</v>
      </c>
      <c r="M5" s="80">
        <v>0</v>
      </c>
      <c r="N5" s="80">
        <v>1.3</v>
      </c>
      <c r="O5" s="81">
        <f t="shared" si="1"/>
        <v>208</v>
      </c>
      <c r="P5" s="82">
        <v>510</v>
      </c>
      <c r="Q5" s="81">
        <v>407.84313730000002</v>
      </c>
      <c r="R5" s="77"/>
      <c r="S5" s="83"/>
      <c r="T5" s="83"/>
      <c r="U5" s="83"/>
      <c r="V5" s="83"/>
      <c r="W5" s="83"/>
    </row>
    <row r="6" spans="1:23" s="35" customFormat="1" ht="87.75" customHeight="1" x14ac:dyDescent="0.35">
      <c r="A6" s="57">
        <v>53</v>
      </c>
      <c r="B6" s="77" t="s">
        <v>115</v>
      </c>
      <c r="C6" s="77">
        <v>2</v>
      </c>
      <c r="D6" s="77" t="s">
        <v>116</v>
      </c>
      <c r="E6" s="78" t="s">
        <v>1185</v>
      </c>
      <c r="F6" s="78">
        <v>8</v>
      </c>
      <c r="G6" s="78">
        <v>6</v>
      </c>
      <c r="H6" s="78">
        <v>6</v>
      </c>
      <c r="I6" s="79">
        <f t="shared" si="0"/>
        <v>28</v>
      </c>
      <c r="J6" s="84" t="s">
        <v>117</v>
      </c>
      <c r="K6" s="80">
        <v>0.2</v>
      </c>
      <c r="L6" s="80">
        <v>0</v>
      </c>
      <c r="M6" s="80">
        <v>0</v>
      </c>
      <c r="N6" s="80">
        <v>1.1499999999999999</v>
      </c>
      <c r="O6" s="81">
        <f t="shared" si="1"/>
        <v>368</v>
      </c>
      <c r="P6" s="82">
        <v>1530</v>
      </c>
      <c r="Q6" s="81">
        <v>240.52287580000001</v>
      </c>
      <c r="R6" s="77" t="s">
        <v>118</v>
      </c>
      <c r="S6" s="83"/>
      <c r="T6" s="83"/>
      <c r="U6" s="83"/>
      <c r="V6" s="83"/>
      <c r="W6" s="83"/>
    </row>
    <row r="7" spans="1:23" s="35" customFormat="1" ht="62" x14ac:dyDescent="0.35">
      <c r="A7" s="57">
        <v>54</v>
      </c>
      <c r="B7" s="77" t="s">
        <v>119</v>
      </c>
      <c r="C7" s="77" t="s">
        <v>709</v>
      </c>
      <c r="D7" s="77" t="s">
        <v>120</v>
      </c>
      <c r="E7" s="78" t="s">
        <v>1185</v>
      </c>
      <c r="F7" s="78">
        <v>6</v>
      </c>
      <c r="G7" s="78">
        <v>6</v>
      </c>
      <c r="H7" s="78">
        <v>6</v>
      </c>
      <c r="I7" s="79">
        <f t="shared" si="0"/>
        <v>24</v>
      </c>
      <c r="J7" s="77" t="s">
        <v>121</v>
      </c>
      <c r="K7" s="80">
        <v>0.26</v>
      </c>
      <c r="L7" s="80">
        <v>0</v>
      </c>
      <c r="M7" s="80">
        <v>0</v>
      </c>
      <c r="N7" s="80">
        <v>1</v>
      </c>
      <c r="O7" s="81">
        <f t="shared" si="1"/>
        <v>312</v>
      </c>
      <c r="P7" s="82">
        <v>2040</v>
      </c>
      <c r="Q7" s="81">
        <v>152.94117650000001</v>
      </c>
      <c r="R7" s="77"/>
      <c r="S7" s="83"/>
      <c r="T7" s="83"/>
      <c r="U7" s="83"/>
      <c r="V7" s="83"/>
      <c r="W7" s="83"/>
    </row>
    <row r="8" spans="1:23" s="35" customFormat="1" ht="58.5" customHeight="1" x14ac:dyDescent="0.35">
      <c r="A8" s="57">
        <v>55</v>
      </c>
      <c r="B8" s="77" t="s">
        <v>134</v>
      </c>
      <c r="C8" s="77">
        <v>8</v>
      </c>
      <c r="D8" s="77" t="s">
        <v>135</v>
      </c>
      <c r="E8" s="78" t="s">
        <v>1185</v>
      </c>
      <c r="F8" s="78">
        <v>8</v>
      </c>
      <c r="G8" s="78">
        <v>1</v>
      </c>
      <c r="H8" s="78">
        <v>6</v>
      </c>
      <c r="I8" s="79">
        <f t="shared" si="0"/>
        <v>23</v>
      </c>
      <c r="J8" s="77" t="s">
        <v>136</v>
      </c>
      <c r="K8" s="80">
        <v>0.13</v>
      </c>
      <c r="L8" s="80">
        <v>0</v>
      </c>
      <c r="M8" s="80">
        <v>0</v>
      </c>
      <c r="N8" s="80">
        <v>1</v>
      </c>
      <c r="O8" s="81">
        <f t="shared" si="1"/>
        <v>208</v>
      </c>
      <c r="P8" s="82">
        <v>2040</v>
      </c>
      <c r="Q8" s="81">
        <v>101.9607843</v>
      </c>
      <c r="R8" s="77" t="s">
        <v>1188</v>
      </c>
      <c r="S8" s="83"/>
      <c r="T8" s="83"/>
      <c r="U8" s="83"/>
      <c r="V8" s="83"/>
      <c r="W8" s="83"/>
    </row>
    <row r="9" spans="1:23" s="35" customFormat="1" ht="64.5" customHeight="1" x14ac:dyDescent="0.35">
      <c r="A9" s="57">
        <v>56</v>
      </c>
      <c r="B9" s="77" t="s">
        <v>137</v>
      </c>
      <c r="C9" s="77">
        <v>15</v>
      </c>
      <c r="D9" s="77" t="s">
        <v>138</v>
      </c>
      <c r="E9" s="78" t="s">
        <v>1185</v>
      </c>
      <c r="F9" s="78">
        <v>4</v>
      </c>
      <c r="G9" s="78">
        <v>6</v>
      </c>
      <c r="H9" s="78">
        <v>6</v>
      </c>
      <c r="I9" s="79">
        <f t="shared" si="0"/>
        <v>20</v>
      </c>
      <c r="J9" s="77" t="s">
        <v>139</v>
      </c>
      <c r="K9" s="80">
        <v>0.25</v>
      </c>
      <c r="L9" s="80">
        <v>0</v>
      </c>
      <c r="M9" s="80">
        <v>0</v>
      </c>
      <c r="N9" s="80">
        <v>1</v>
      </c>
      <c r="O9" s="81">
        <f t="shared" si="1"/>
        <v>200</v>
      </c>
      <c r="P9" s="82">
        <v>2040</v>
      </c>
      <c r="Q9" s="81">
        <v>98.039215690000006</v>
      </c>
      <c r="R9" s="77" t="s">
        <v>140</v>
      </c>
      <c r="S9" s="83"/>
      <c r="T9" s="83"/>
      <c r="U9" s="83"/>
      <c r="V9" s="83"/>
      <c r="W9" s="83"/>
    </row>
    <row r="10" spans="1:23" s="35" customFormat="1" ht="46.5" x14ac:dyDescent="0.35">
      <c r="A10" s="57">
        <v>57</v>
      </c>
      <c r="B10" s="77" t="s">
        <v>159</v>
      </c>
      <c r="C10" s="77">
        <v>20</v>
      </c>
      <c r="D10" s="77" t="s">
        <v>160</v>
      </c>
      <c r="E10" s="78" t="s">
        <v>1185</v>
      </c>
      <c r="F10" s="78">
        <v>4</v>
      </c>
      <c r="G10" s="78">
        <v>6</v>
      </c>
      <c r="H10" s="78">
        <v>0</v>
      </c>
      <c r="I10" s="79">
        <f t="shared" si="0"/>
        <v>14</v>
      </c>
      <c r="J10" s="77" t="s">
        <v>150</v>
      </c>
      <c r="K10" s="80">
        <v>0.47</v>
      </c>
      <c r="L10" s="80">
        <v>0.75</v>
      </c>
      <c r="M10" s="80">
        <v>0</v>
      </c>
      <c r="N10" s="80">
        <v>1.3</v>
      </c>
      <c r="O10" s="81">
        <f t="shared" si="1"/>
        <v>1073.8</v>
      </c>
      <c r="P10" s="82">
        <v>20400</v>
      </c>
      <c r="Q10" s="81">
        <v>52.637254900000002</v>
      </c>
      <c r="R10" s="77"/>
      <c r="S10" s="83"/>
      <c r="T10" s="83"/>
      <c r="U10" s="83"/>
      <c r="V10" s="83"/>
      <c r="W10" s="83"/>
    </row>
    <row r="11" spans="1:23" s="35" customFormat="1" ht="93.75" customHeight="1" x14ac:dyDescent="0.35">
      <c r="A11" s="57">
        <v>58</v>
      </c>
      <c r="B11" s="77" t="s">
        <v>149</v>
      </c>
      <c r="C11" s="77" t="s">
        <v>713</v>
      </c>
      <c r="D11" s="77" t="s">
        <v>1058</v>
      </c>
      <c r="E11" s="78" t="s">
        <v>1185</v>
      </c>
      <c r="F11" s="78">
        <v>2</v>
      </c>
      <c r="G11" s="78">
        <v>6</v>
      </c>
      <c r="H11" s="78">
        <v>3</v>
      </c>
      <c r="I11" s="79">
        <f t="shared" si="0"/>
        <v>13</v>
      </c>
      <c r="J11" s="77" t="s">
        <v>150</v>
      </c>
      <c r="K11" s="80">
        <v>0.47</v>
      </c>
      <c r="L11" s="80">
        <v>0.8</v>
      </c>
      <c r="M11" s="80">
        <v>0.8</v>
      </c>
      <c r="N11" s="80">
        <v>1.3</v>
      </c>
      <c r="O11" s="81">
        <f t="shared" si="1"/>
        <v>1180.4000000000001</v>
      </c>
      <c r="P11" s="82">
        <v>20400</v>
      </c>
      <c r="Q11" s="81">
        <v>57.862745099999998</v>
      </c>
      <c r="R11" s="77" t="s">
        <v>151</v>
      </c>
      <c r="S11" s="83"/>
      <c r="T11" s="83"/>
      <c r="U11" s="83"/>
      <c r="V11" s="83"/>
      <c r="W11" s="83"/>
    </row>
    <row r="12" spans="1:23" s="35" customFormat="1" ht="66.75" customHeight="1" x14ac:dyDescent="0.35">
      <c r="A12" s="57">
        <v>59</v>
      </c>
      <c r="B12" s="77" t="s">
        <v>952</v>
      </c>
      <c r="C12" s="77">
        <v>20</v>
      </c>
      <c r="D12" s="77" t="s">
        <v>127</v>
      </c>
      <c r="E12" s="78" t="s">
        <v>1185</v>
      </c>
      <c r="F12" s="78">
        <v>2</v>
      </c>
      <c r="G12" s="78">
        <v>1</v>
      </c>
      <c r="H12" s="78">
        <v>1</v>
      </c>
      <c r="I12" s="79">
        <f t="shared" si="0"/>
        <v>6</v>
      </c>
      <c r="J12" s="77" t="s">
        <v>121</v>
      </c>
      <c r="K12" s="80">
        <v>0.26</v>
      </c>
      <c r="L12" s="80">
        <v>0</v>
      </c>
      <c r="M12" s="80">
        <v>0</v>
      </c>
      <c r="N12" s="80">
        <v>1.3</v>
      </c>
      <c r="O12" s="81">
        <f t="shared" si="1"/>
        <v>135.20000000000002</v>
      </c>
      <c r="P12" s="82">
        <v>2040</v>
      </c>
      <c r="Q12" s="81">
        <v>66.274509800000004</v>
      </c>
      <c r="R12" s="77" t="s">
        <v>128</v>
      </c>
      <c r="S12" s="83"/>
      <c r="T12" s="83"/>
      <c r="U12" s="83"/>
      <c r="V12" s="83"/>
      <c r="W12" s="83"/>
    </row>
    <row r="13" spans="1:23" s="35" customFormat="1" ht="46.5" x14ac:dyDescent="0.35">
      <c r="A13" s="57">
        <v>60</v>
      </c>
      <c r="B13" s="36" t="s">
        <v>723</v>
      </c>
      <c r="C13" s="36" t="s">
        <v>724</v>
      </c>
      <c r="D13" s="36" t="s">
        <v>725</v>
      </c>
      <c r="E13" s="38" t="s">
        <v>1186</v>
      </c>
      <c r="F13" s="38"/>
      <c r="G13" s="38"/>
      <c r="H13" s="38"/>
      <c r="I13" s="39"/>
      <c r="J13" s="36" t="s">
        <v>728</v>
      </c>
      <c r="K13" s="42"/>
      <c r="L13" s="42"/>
      <c r="M13" s="42"/>
      <c r="N13" s="42"/>
      <c r="O13" s="41"/>
      <c r="P13" s="40">
        <v>15447</v>
      </c>
      <c r="Q13" s="41"/>
      <c r="R13" s="36"/>
    </row>
    <row r="14" spans="1:23" s="35" customFormat="1" ht="99.75" customHeight="1" x14ac:dyDescent="1">
      <c r="A14" s="57">
        <v>61</v>
      </c>
      <c r="B14" s="36" t="s">
        <v>161</v>
      </c>
      <c r="C14" s="36">
        <v>16</v>
      </c>
      <c r="D14" s="36" t="s">
        <v>127</v>
      </c>
      <c r="E14" s="36" t="s">
        <v>953</v>
      </c>
      <c r="F14" s="38">
        <v>4</v>
      </c>
      <c r="G14" s="38">
        <v>1</v>
      </c>
      <c r="H14" s="38">
        <v>1</v>
      </c>
      <c r="I14" s="39">
        <f t="shared" ref="I14:I43" si="2">(F14*2)+G14+H14</f>
        <v>10</v>
      </c>
      <c r="J14" s="36" t="s">
        <v>121</v>
      </c>
      <c r="K14" s="42">
        <v>0.26</v>
      </c>
      <c r="L14" s="42">
        <v>0</v>
      </c>
      <c r="M14" s="42">
        <v>0</v>
      </c>
      <c r="N14" s="42">
        <v>1</v>
      </c>
      <c r="O14" s="41">
        <f>(((F14*K14*2)+(G14*L14)+(H14*M14))*N14)*100</f>
        <v>208</v>
      </c>
      <c r="P14" s="40">
        <v>4080</v>
      </c>
      <c r="Q14" s="41">
        <v>50.980392160000001</v>
      </c>
      <c r="R14" s="36" t="s">
        <v>128</v>
      </c>
      <c r="T14" s="85"/>
    </row>
    <row r="15" spans="1:23" s="35" customFormat="1" ht="51" customHeight="1" x14ac:dyDescent="0.35">
      <c r="A15" s="57">
        <v>62</v>
      </c>
      <c r="B15" s="36" t="s">
        <v>132</v>
      </c>
      <c r="C15" s="36" t="s">
        <v>710</v>
      </c>
      <c r="D15" s="36" t="s">
        <v>127</v>
      </c>
      <c r="E15" s="36" t="s">
        <v>953</v>
      </c>
      <c r="F15" s="38">
        <v>10</v>
      </c>
      <c r="G15" s="38">
        <v>6</v>
      </c>
      <c r="H15" s="38">
        <v>6</v>
      </c>
      <c r="I15" s="39">
        <f t="shared" si="2"/>
        <v>32</v>
      </c>
      <c r="J15" s="36" t="s">
        <v>121</v>
      </c>
      <c r="K15" s="42">
        <v>0.26</v>
      </c>
      <c r="L15" s="42">
        <v>0</v>
      </c>
      <c r="M15" s="42">
        <v>0</v>
      </c>
      <c r="N15" s="42">
        <v>1.1499999999999999</v>
      </c>
      <c r="O15" s="41">
        <f>(((F15*K15*2)+(G15*L15)+(H15*M15))*N15)*100</f>
        <v>598</v>
      </c>
      <c r="P15" s="40">
        <v>5100</v>
      </c>
      <c r="Q15" s="41">
        <v>117.254902</v>
      </c>
      <c r="R15" s="36" t="s">
        <v>128</v>
      </c>
    </row>
    <row r="16" spans="1:23" s="35" customFormat="1" ht="60" customHeight="1" x14ac:dyDescent="0.35">
      <c r="A16" s="57">
        <v>63</v>
      </c>
      <c r="B16" s="36" t="s">
        <v>133</v>
      </c>
      <c r="C16" s="36" t="s">
        <v>711</v>
      </c>
      <c r="D16" s="36" t="s">
        <v>127</v>
      </c>
      <c r="E16" s="36" t="s">
        <v>953</v>
      </c>
      <c r="F16" s="38">
        <v>10</v>
      </c>
      <c r="G16" s="38">
        <v>6</v>
      </c>
      <c r="H16" s="38">
        <v>6</v>
      </c>
      <c r="I16" s="39">
        <f t="shared" si="2"/>
        <v>32</v>
      </c>
      <c r="J16" s="36" t="s">
        <v>121</v>
      </c>
      <c r="K16" s="42">
        <v>0.26</v>
      </c>
      <c r="L16" s="42">
        <v>0</v>
      </c>
      <c r="M16" s="42">
        <v>0</v>
      </c>
      <c r="N16" s="42">
        <v>1</v>
      </c>
      <c r="O16" s="41">
        <f>(((F16*K16*2)+(G16*L16)+(H16*M16))*N16)*100</f>
        <v>520</v>
      </c>
      <c r="P16" s="40">
        <v>5100</v>
      </c>
      <c r="Q16" s="41">
        <v>101.9607843</v>
      </c>
      <c r="R16" s="36" t="s">
        <v>128</v>
      </c>
    </row>
    <row r="17" spans="1:18" s="35" customFormat="1" ht="60" customHeight="1" x14ac:dyDescent="0.35">
      <c r="A17" s="57">
        <v>64</v>
      </c>
      <c r="B17" s="36" t="s">
        <v>126</v>
      </c>
      <c r="C17" s="36">
        <v>4</v>
      </c>
      <c r="D17" s="36" t="s">
        <v>127</v>
      </c>
      <c r="E17" s="36" t="s">
        <v>953</v>
      </c>
      <c r="F17" s="38">
        <v>8</v>
      </c>
      <c r="G17" s="38">
        <v>6</v>
      </c>
      <c r="H17" s="38">
        <v>6</v>
      </c>
      <c r="I17" s="39">
        <f t="shared" si="2"/>
        <v>28</v>
      </c>
      <c r="J17" s="36" t="s">
        <v>121</v>
      </c>
      <c r="K17" s="42">
        <v>0.26</v>
      </c>
      <c r="L17" s="42">
        <v>0</v>
      </c>
      <c r="M17" s="42">
        <v>0</v>
      </c>
      <c r="N17" s="42">
        <v>1</v>
      </c>
      <c r="O17" s="41">
        <f>(((F17*K17*2)+(G17*L17)+(H17*M17))*N17)*100</f>
        <v>416</v>
      </c>
      <c r="P17" s="40">
        <v>3060</v>
      </c>
      <c r="Q17" s="41">
        <v>135.9477124</v>
      </c>
      <c r="R17" s="36" t="s">
        <v>128</v>
      </c>
    </row>
    <row r="18" spans="1:18" s="35" customFormat="1" ht="60" customHeight="1" x14ac:dyDescent="0.35">
      <c r="A18" s="57">
        <v>65</v>
      </c>
      <c r="B18" s="36" t="s">
        <v>659</v>
      </c>
      <c r="C18" s="36" t="s">
        <v>708</v>
      </c>
      <c r="D18" s="36" t="s">
        <v>660</v>
      </c>
      <c r="E18" s="36" t="s">
        <v>953</v>
      </c>
      <c r="F18" s="38">
        <v>8</v>
      </c>
      <c r="G18" s="38">
        <v>3</v>
      </c>
      <c r="H18" s="38">
        <v>1</v>
      </c>
      <c r="I18" s="39">
        <f t="shared" si="2"/>
        <v>20</v>
      </c>
      <c r="J18" s="36" t="s">
        <v>121</v>
      </c>
      <c r="K18" s="86">
        <v>0.26</v>
      </c>
      <c r="L18" s="86">
        <v>0</v>
      </c>
      <c r="M18" s="86">
        <v>0</v>
      </c>
      <c r="N18" s="86">
        <v>1.1499999999999999</v>
      </c>
      <c r="O18" s="39">
        <f>((F18*2*K18)+(G18*L18)+(H18*M18)*N18)*100</f>
        <v>416</v>
      </c>
      <c r="P18" s="40">
        <v>2040</v>
      </c>
      <c r="Q18" s="41">
        <f>(O18/P18)*1000</f>
        <v>203.92156862745097</v>
      </c>
      <c r="R18" s="36" t="s">
        <v>707</v>
      </c>
    </row>
    <row r="19" spans="1:18" s="35" customFormat="1" ht="60" customHeight="1" x14ac:dyDescent="0.35">
      <c r="A19" s="57">
        <v>66</v>
      </c>
      <c r="B19" s="36" t="s">
        <v>679</v>
      </c>
      <c r="C19" s="38">
        <v>11</v>
      </c>
      <c r="D19" s="36" t="s">
        <v>680</v>
      </c>
      <c r="E19" s="36" t="s">
        <v>953</v>
      </c>
      <c r="F19" s="38">
        <v>6</v>
      </c>
      <c r="G19" s="38">
        <v>3</v>
      </c>
      <c r="H19" s="38">
        <v>3</v>
      </c>
      <c r="I19" s="39">
        <f t="shared" si="2"/>
        <v>18</v>
      </c>
      <c r="J19" s="36" t="s">
        <v>121</v>
      </c>
      <c r="K19" s="86">
        <v>0.26</v>
      </c>
      <c r="L19" s="86">
        <v>0</v>
      </c>
      <c r="M19" s="86">
        <v>0</v>
      </c>
      <c r="N19" s="86">
        <v>1.1499999999999999</v>
      </c>
      <c r="O19" s="39">
        <f>((F19*2*K19)+(G19*L19)+(H19*M19)*N19)*100</f>
        <v>312</v>
      </c>
      <c r="P19" s="40">
        <v>2040</v>
      </c>
      <c r="Q19" s="41">
        <f>(O19/P19)*1000</f>
        <v>152.94117647058826</v>
      </c>
      <c r="R19" s="36" t="s">
        <v>707</v>
      </c>
    </row>
    <row r="20" spans="1:18" s="35" customFormat="1" ht="66" customHeight="1" x14ac:dyDescent="0.35">
      <c r="A20" s="57">
        <v>67</v>
      </c>
      <c r="B20" s="36" t="s">
        <v>212</v>
      </c>
      <c r="C20" s="36">
        <v>12</v>
      </c>
      <c r="D20" s="36" t="s">
        <v>127</v>
      </c>
      <c r="E20" s="36" t="s">
        <v>953</v>
      </c>
      <c r="F20" s="38">
        <v>1</v>
      </c>
      <c r="G20" s="38">
        <v>9</v>
      </c>
      <c r="H20" s="38">
        <v>6</v>
      </c>
      <c r="I20" s="39">
        <f t="shared" si="2"/>
        <v>17</v>
      </c>
      <c r="J20" s="36" t="s">
        <v>121</v>
      </c>
      <c r="K20" s="42">
        <v>0.26</v>
      </c>
      <c r="L20" s="42">
        <v>0</v>
      </c>
      <c r="M20" s="42">
        <v>0</v>
      </c>
      <c r="N20" s="42">
        <v>1</v>
      </c>
      <c r="O20" s="41">
        <f t="shared" ref="O20:O47" si="3">(((F20*K20*2)+(G20*L20)+(H20*M20))*N20)*100</f>
        <v>52</v>
      </c>
      <c r="P20" s="40">
        <v>2040</v>
      </c>
      <c r="Q20" s="41">
        <v>25.49019608</v>
      </c>
      <c r="R20" s="36" t="s">
        <v>128</v>
      </c>
    </row>
    <row r="21" spans="1:18" s="35" customFormat="1" ht="72" customHeight="1" x14ac:dyDescent="0.35">
      <c r="A21" s="57">
        <v>68</v>
      </c>
      <c r="B21" s="36" t="s">
        <v>148</v>
      </c>
      <c r="C21" s="36" t="s">
        <v>712</v>
      </c>
      <c r="D21" s="36" t="s">
        <v>127</v>
      </c>
      <c r="E21" s="36" t="s">
        <v>953</v>
      </c>
      <c r="F21" s="38">
        <v>4</v>
      </c>
      <c r="G21" s="38">
        <v>3</v>
      </c>
      <c r="H21" s="38">
        <v>3</v>
      </c>
      <c r="I21" s="39">
        <f t="shared" si="2"/>
        <v>14</v>
      </c>
      <c r="J21" s="36" t="s">
        <v>121</v>
      </c>
      <c r="K21" s="42">
        <v>0.26</v>
      </c>
      <c r="L21" s="42">
        <v>0</v>
      </c>
      <c r="M21" s="42">
        <v>0</v>
      </c>
      <c r="N21" s="42">
        <v>1.1499999999999999</v>
      </c>
      <c r="O21" s="41">
        <f t="shared" si="3"/>
        <v>239.2</v>
      </c>
      <c r="P21" s="40">
        <v>4080</v>
      </c>
      <c r="Q21" s="41">
        <v>58.627450979999999</v>
      </c>
      <c r="R21" s="36" t="s">
        <v>128</v>
      </c>
    </row>
    <row r="22" spans="1:18" s="35" customFormat="1" ht="125.25" customHeight="1" x14ac:dyDescent="0.35">
      <c r="A22" s="57">
        <v>69</v>
      </c>
      <c r="B22" s="36" t="s">
        <v>216</v>
      </c>
      <c r="C22" s="36">
        <v>13</v>
      </c>
      <c r="D22" s="36" t="s">
        <v>217</v>
      </c>
      <c r="E22" s="36" t="s">
        <v>1187</v>
      </c>
      <c r="F22" s="38">
        <v>10</v>
      </c>
      <c r="G22" s="38">
        <v>6</v>
      </c>
      <c r="H22" s="38">
        <v>6</v>
      </c>
      <c r="I22" s="39">
        <f t="shared" si="2"/>
        <v>32</v>
      </c>
      <c r="J22" s="36" t="s">
        <v>218</v>
      </c>
      <c r="K22" s="42">
        <v>0.4</v>
      </c>
      <c r="L22" s="42">
        <v>0</v>
      </c>
      <c r="M22" s="42">
        <v>0</v>
      </c>
      <c r="N22" s="42">
        <v>1.1499999999999999</v>
      </c>
      <c r="O22" s="41">
        <f t="shared" si="3"/>
        <v>919.99999999999989</v>
      </c>
      <c r="P22" s="40">
        <v>37740</v>
      </c>
      <c r="Q22" s="41">
        <v>24.37731849</v>
      </c>
      <c r="R22" s="36" t="s">
        <v>219</v>
      </c>
    </row>
    <row r="23" spans="1:18" s="35" customFormat="1" ht="90.75" customHeight="1" x14ac:dyDescent="0.35">
      <c r="A23" s="57">
        <v>70</v>
      </c>
      <c r="B23" s="36" t="s">
        <v>122</v>
      </c>
      <c r="C23" s="36">
        <v>6</v>
      </c>
      <c r="D23" s="36" t="s">
        <v>123</v>
      </c>
      <c r="E23" s="36" t="s">
        <v>954</v>
      </c>
      <c r="F23" s="38">
        <v>10</v>
      </c>
      <c r="G23" s="38">
        <v>9</v>
      </c>
      <c r="H23" s="38">
        <v>6</v>
      </c>
      <c r="I23" s="39">
        <f t="shared" si="2"/>
        <v>35</v>
      </c>
      <c r="J23" s="36" t="s">
        <v>124</v>
      </c>
      <c r="K23" s="42">
        <v>0.15</v>
      </c>
      <c r="L23" s="42">
        <v>0</v>
      </c>
      <c r="M23" s="42">
        <v>0</v>
      </c>
      <c r="N23" s="42">
        <v>1</v>
      </c>
      <c r="O23" s="41">
        <f t="shared" si="3"/>
        <v>300</v>
      </c>
      <c r="P23" s="40">
        <v>2040</v>
      </c>
      <c r="Q23" s="41">
        <v>147.05882349999999</v>
      </c>
      <c r="R23" s="36" t="s">
        <v>125</v>
      </c>
    </row>
    <row r="24" spans="1:18" s="35" customFormat="1" ht="46.5" x14ac:dyDescent="0.35">
      <c r="A24" s="57">
        <v>71</v>
      </c>
      <c r="B24" s="36" t="s">
        <v>210</v>
      </c>
      <c r="C24" s="36" t="s">
        <v>714</v>
      </c>
      <c r="D24" s="36" t="s">
        <v>211</v>
      </c>
      <c r="E24" s="36" t="s">
        <v>954</v>
      </c>
      <c r="F24" s="38">
        <v>10</v>
      </c>
      <c r="G24" s="38">
        <v>6</v>
      </c>
      <c r="H24" s="38">
        <v>6</v>
      </c>
      <c r="I24" s="39">
        <f t="shared" si="2"/>
        <v>32</v>
      </c>
      <c r="J24" s="36" t="s">
        <v>51</v>
      </c>
      <c r="K24" s="42">
        <v>0.2</v>
      </c>
      <c r="L24" s="42">
        <v>0</v>
      </c>
      <c r="M24" s="42">
        <v>0</v>
      </c>
      <c r="N24" s="42">
        <v>1.3</v>
      </c>
      <c r="O24" s="41">
        <f t="shared" si="3"/>
        <v>520</v>
      </c>
      <c r="P24" s="40">
        <v>20400</v>
      </c>
      <c r="Q24" s="41">
        <v>25.49019608</v>
      </c>
      <c r="R24" s="36"/>
    </row>
    <row r="25" spans="1:18" s="35" customFormat="1" ht="46.5" x14ac:dyDescent="0.35">
      <c r="A25" s="57">
        <v>72</v>
      </c>
      <c r="B25" s="36" t="s">
        <v>172</v>
      </c>
      <c r="C25" s="36" t="s">
        <v>714</v>
      </c>
      <c r="D25" s="36" t="s">
        <v>173</v>
      </c>
      <c r="E25" s="36" t="s">
        <v>954</v>
      </c>
      <c r="F25" s="38">
        <v>10</v>
      </c>
      <c r="G25" s="38">
        <v>6</v>
      </c>
      <c r="H25" s="38">
        <v>6</v>
      </c>
      <c r="I25" s="39">
        <f t="shared" si="2"/>
        <v>32</v>
      </c>
      <c r="J25" s="87" t="s">
        <v>174</v>
      </c>
      <c r="K25" s="42">
        <v>0.47</v>
      </c>
      <c r="L25" s="42">
        <v>0.75</v>
      </c>
      <c r="M25" s="42">
        <v>0.25</v>
      </c>
      <c r="N25" s="42">
        <v>1.3</v>
      </c>
      <c r="O25" s="41">
        <f t="shared" si="3"/>
        <v>2002</v>
      </c>
      <c r="P25" s="40">
        <v>51000</v>
      </c>
      <c r="Q25" s="41">
        <v>39.254901959999998</v>
      </c>
      <c r="R25" s="36"/>
    </row>
    <row r="26" spans="1:18" s="35" customFormat="1" ht="46.5" x14ac:dyDescent="0.35">
      <c r="A26" s="57">
        <v>73</v>
      </c>
      <c r="B26" s="36" t="s">
        <v>194</v>
      </c>
      <c r="C26" s="36">
        <v>15</v>
      </c>
      <c r="D26" s="36" t="s">
        <v>195</v>
      </c>
      <c r="E26" s="36" t="s">
        <v>954</v>
      </c>
      <c r="F26" s="38">
        <v>10</v>
      </c>
      <c r="G26" s="38">
        <v>3</v>
      </c>
      <c r="H26" s="38">
        <v>3</v>
      </c>
      <c r="I26" s="39">
        <f t="shared" si="2"/>
        <v>26</v>
      </c>
      <c r="J26" s="36" t="s">
        <v>196</v>
      </c>
      <c r="K26" s="42">
        <v>0.6</v>
      </c>
      <c r="L26" s="42">
        <v>0</v>
      </c>
      <c r="M26" s="42">
        <v>0</v>
      </c>
      <c r="N26" s="42">
        <v>1</v>
      </c>
      <c r="O26" s="41">
        <f t="shared" si="3"/>
        <v>1200</v>
      </c>
      <c r="P26" s="40">
        <v>32640</v>
      </c>
      <c r="Q26" s="41">
        <v>36.764705880000001</v>
      </c>
      <c r="R26" s="36"/>
    </row>
    <row r="27" spans="1:18" s="35" customFormat="1" ht="77.5" x14ac:dyDescent="0.35">
      <c r="A27" s="57">
        <v>74</v>
      </c>
      <c r="B27" s="36" t="s">
        <v>207</v>
      </c>
      <c r="C27" s="36">
        <v>17</v>
      </c>
      <c r="D27" s="36" t="s">
        <v>208</v>
      </c>
      <c r="E27" s="36" t="s">
        <v>954</v>
      </c>
      <c r="F27" s="38">
        <v>10</v>
      </c>
      <c r="G27" s="38">
        <v>3</v>
      </c>
      <c r="H27" s="38">
        <v>3</v>
      </c>
      <c r="I27" s="39">
        <f t="shared" si="2"/>
        <v>26</v>
      </c>
      <c r="J27" s="36" t="s">
        <v>209</v>
      </c>
      <c r="K27" s="42">
        <v>0.6</v>
      </c>
      <c r="L27" s="42">
        <v>0</v>
      </c>
      <c r="M27" s="42">
        <v>0</v>
      </c>
      <c r="N27" s="42">
        <v>1.1499999999999999</v>
      </c>
      <c r="O27" s="41">
        <f t="shared" si="3"/>
        <v>1380</v>
      </c>
      <c r="P27" s="40">
        <v>51000</v>
      </c>
      <c r="Q27" s="41">
        <v>27.058823530000002</v>
      </c>
      <c r="R27" s="36"/>
    </row>
    <row r="28" spans="1:18" s="35" customFormat="1" ht="46.5" x14ac:dyDescent="0.35">
      <c r="A28" s="57">
        <v>75</v>
      </c>
      <c r="B28" s="36" t="s">
        <v>191</v>
      </c>
      <c r="C28" s="36" t="s">
        <v>717</v>
      </c>
      <c r="D28" s="36" t="s">
        <v>192</v>
      </c>
      <c r="E28" s="36" t="s">
        <v>954</v>
      </c>
      <c r="F28" s="38">
        <v>10</v>
      </c>
      <c r="G28" s="38">
        <v>3</v>
      </c>
      <c r="H28" s="38">
        <v>3</v>
      </c>
      <c r="I28" s="39">
        <f t="shared" si="2"/>
        <v>26</v>
      </c>
      <c r="J28" s="36" t="s">
        <v>193</v>
      </c>
      <c r="K28" s="42">
        <v>0.4</v>
      </c>
      <c r="L28" s="42">
        <v>0.1</v>
      </c>
      <c r="M28" s="42">
        <v>0</v>
      </c>
      <c r="N28" s="42">
        <v>1.1499999999999999</v>
      </c>
      <c r="O28" s="41">
        <f t="shared" si="3"/>
        <v>954.5</v>
      </c>
      <c r="P28" s="40">
        <v>25500</v>
      </c>
      <c r="Q28" s="41">
        <v>37.431372549999999</v>
      </c>
      <c r="R28" s="36"/>
    </row>
    <row r="29" spans="1:18" s="35" customFormat="1" ht="77.5" x14ac:dyDescent="0.35">
      <c r="A29" s="57">
        <v>76</v>
      </c>
      <c r="B29" s="36" t="s">
        <v>223</v>
      </c>
      <c r="C29" s="36">
        <v>3</v>
      </c>
      <c r="D29" s="36" t="s">
        <v>185</v>
      </c>
      <c r="E29" s="36" t="s">
        <v>954</v>
      </c>
      <c r="F29" s="38">
        <v>6</v>
      </c>
      <c r="G29" s="38">
        <v>6</v>
      </c>
      <c r="H29" s="38">
        <v>6</v>
      </c>
      <c r="I29" s="39">
        <f t="shared" si="2"/>
        <v>24</v>
      </c>
      <c r="J29" s="36" t="s">
        <v>689</v>
      </c>
      <c r="K29" s="42">
        <v>1</v>
      </c>
      <c r="L29" s="42">
        <v>0</v>
      </c>
      <c r="M29" s="42">
        <v>0</v>
      </c>
      <c r="N29" s="42">
        <v>1.1499999999999999</v>
      </c>
      <c r="O29" s="41">
        <f t="shared" si="3"/>
        <v>1380</v>
      </c>
      <c r="P29" s="40">
        <v>76500</v>
      </c>
      <c r="Q29" s="41">
        <v>18.039215689999999</v>
      </c>
      <c r="R29" s="36"/>
    </row>
    <row r="30" spans="1:18" s="35" customFormat="1" ht="63.75" customHeight="1" x14ac:dyDescent="0.35">
      <c r="A30" s="57">
        <v>77</v>
      </c>
      <c r="B30" s="36" t="s">
        <v>184</v>
      </c>
      <c r="C30" s="36">
        <v>3</v>
      </c>
      <c r="D30" s="36" t="s">
        <v>185</v>
      </c>
      <c r="E30" s="36" t="s">
        <v>954</v>
      </c>
      <c r="F30" s="38">
        <v>6</v>
      </c>
      <c r="G30" s="38">
        <v>6</v>
      </c>
      <c r="H30" s="38">
        <v>6</v>
      </c>
      <c r="I30" s="39">
        <f t="shared" si="2"/>
        <v>24</v>
      </c>
      <c r="J30" s="36" t="s">
        <v>186</v>
      </c>
      <c r="K30" s="42">
        <v>1</v>
      </c>
      <c r="L30" s="42">
        <v>0</v>
      </c>
      <c r="M30" s="42">
        <v>0</v>
      </c>
      <c r="N30" s="42">
        <v>1.1499999999999999</v>
      </c>
      <c r="O30" s="41">
        <f t="shared" si="3"/>
        <v>1380</v>
      </c>
      <c r="P30" s="40">
        <v>35700</v>
      </c>
      <c r="Q30" s="41">
        <v>38.655462180000001</v>
      </c>
      <c r="R30" s="36" t="s">
        <v>187</v>
      </c>
    </row>
    <row r="31" spans="1:18" s="35" customFormat="1" ht="46.5" x14ac:dyDescent="0.35">
      <c r="A31" s="57">
        <v>78</v>
      </c>
      <c r="B31" s="36" t="s">
        <v>188</v>
      </c>
      <c r="C31" s="36">
        <v>12</v>
      </c>
      <c r="D31" s="36" t="s">
        <v>189</v>
      </c>
      <c r="E31" s="36" t="s">
        <v>954</v>
      </c>
      <c r="F31" s="38">
        <v>6</v>
      </c>
      <c r="G31" s="38">
        <v>6</v>
      </c>
      <c r="H31" s="38">
        <v>6</v>
      </c>
      <c r="I31" s="39">
        <f t="shared" si="2"/>
        <v>24</v>
      </c>
      <c r="J31" s="36" t="s">
        <v>190</v>
      </c>
      <c r="K31" s="42">
        <v>0.2</v>
      </c>
      <c r="L31" s="42">
        <v>0</v>
      </c>
      <c r="M31" s="42">
        <v>0</v>
      </c>
      <c r="N31" s="42">
        <v>1.3</v>
      </c>
      <c r="O31" s="41">
        <f t="shared" si="3"/>
        <v>312.00000000000006</v>
      </c>
      <c r="P31" s="40">
        <v>8160</v>
      </c>
      <c r="Q31" s="41">
        <v>38.235294119999999</v>
      </c>
      <c r="R31" s="36"/>
    </row>
    <row r="32" spans="1:18" s="35" customFormat="1" ht="96" customHeight="1" x14ac:dyDescent="0.35">
      <c r="A32" s="57">
        <v>79</v>
      </c>
      <c r="B32" s="36" t="s">
        <v>229</v>
      </c>
      <c r="C32" s="36">
        <v>19</v>
      </c>
      <c r="D32" s="36" t="s">
        <v>230</v>
      </c>
      <c r="E32" s="36" t="s">
        <v>954</v>
      </c>
      <c r="F32" s="38">
        <v>6</v>
      </c>
      <c r="G32" s="38">
        <v>6</v>
      </c>
      <c r="H32" s="38">
        <v>6</v>
      </c>
      <c r="I32" s="39">
        <f t="shared" si="2"/>
        <v>24</v>
      </c>
      <c r="J32" s="36" t="s">
        <v>727</v>
      </c>
      <c r="K32" s="42">
        <v>1</v>
      </c>
      <c r="L32" s="42">
        <v>0.56000000000000005</v>
      </c>
      <c r="M32" s="42">
        <v>0.56000000000000005</v>
      </c>
      <c r="N32" s="42">
        <v>1</v>
      </c>
      <c r="O32" s="41">
        <f t="shared" si="3"/>
        <v>1872</v>
      </c>
      <c r="P32" s="40">
        <v>40800</v>
      </c>
      <c r="Q32" s="41">
        <f>(O32/P32)*1000</f>
        <v>45.882352941176471</v>
      </c>
      <c r="R32" s="36" t="s">
        <v>187</v>
      </c>
    </row>
    <row r="33" spans="1:18" s="35" customFormat="1" ht="126.75" customHeight="1" x14ac:dyDescent="0.35">
      <c r="A33" s="57">
        <v>80</v>
      </c>
      <c r="B33" s="36" t="s">
        <v>175</v>
      </c>
      <c r="C33" s="36" t="s">
        <v>715</v>
      </c>
      <c r="D33" s="36" t="s">
        <v>171</v>
      </c>
      <c r="E33" s="36" t="s">
        <v>954</v>
      </c>
      <c r="F33" s="38">
        <v>6</v>
      </c>
      <c r="G33" s="38">
        <v>6</v>
      </c>
      <c r="H33" s="38">
        <v>6</v>
      </c>
      <c r="I33" s="39">
        <f t="shared" si="2"/>
        <v>24</v>
      </c>
      <c r="J33" s="88" t="s">
        <v>176</v>
      </c>
      <c r="K33" s="42">
        <v>0.2</v>
      </c>
      <c r="L33" s="42">
        <v>0</v>
      </c>
      <c r="M33" s="42">
        <v>0</v>
      </c>
      <c r="N33" s="42">
        <v>1</v>
      </c>
      <c r="O33" s="41">
        <f t="shared" si="3"/>
        <v>240.00000000000003</v>
      </c>
      <c r="P33" s="40">
        <v>6120</v>
      </c>
      <c r="Q33" s="41">
        <v>39.215686269999999</v>
      </c>
      <c r="R33" s="36" t="s">
        <v>177</v>
      </c>
    </row>
    <row r="34" spans="1:18" s="35" customFormat="1" ht="93" x14ac:dyDescent="0.35">
      <c r="A34" s="57">
        <v>81</v>
      </c>
      <c r="B34" s="36" t="s">
        <v>181</v>
      </c>
      <c r="C34" s="36">
        <v>13</v>
      </c>
      <c r="D34" s="36" t="s">
        <v>182</v>
      </c>
      <c r="E34" s="36" t="s">
        <v>954</v>
      </c>
      <c r="F34" s="38">
        <v>4</v>
      </c>
      <c r="G34" s="38">
        <v>6</v>
      </c>
      <c r="H34" s="38">
        <v>9</v>
      </c>
      <c r="I34" s="39">
        <f t="shared" si="2"/>
        <v>23</v>
      </c>
      <c r="J34" s="36" t="s">
        <v>183</v>
      </c>
      <c r="K34" s="42">
        <v>0.1</v>
      </c>
      <c r="L34" s="42">
        <v>0.1</v>
      </c>
      <c r="M34" s="42">
        <v>1</v>
      </c>
      <c r="N34" s="42">
        <v>1.1499999999999999</v>
      </c>
      <c r="O34" s="41">
        <f t="shared" si="3"/>
        <v>1196</v>
      </c>
      <c r="P34" s="40">
        <v>30600</v>
      </c>
      <c r="Q34" s="41">
        <v>39.084967319999997</v>
      </c>
      <c r="R34" s="36"/>
    </row>
    <row r="35" spans="1:18" s="35" customFormat="1" ht="109.5" customHeight="1" x14ac:dyDescent="0.35">
      <c r="A35" s="57">
        <v>82</v>
      </c>
      <c r="B35" s="36" t="s">
        <v>129</v>
      </c>
      <c r="C35" s="36">
        <v>17</v>
      </c>
      <c r="D35" s="36" t="s">
        <v>130</v>
      </c>
      <c r="E35" s="36" t="s">
        <v>954</v>
      </c>
      <c r="F35" s="38">
        <v>8</v>
      </c>
      <c r="G35" s="38">
        <v>5</v>
      </c>
      <c r="H35" s="38">
        <v>1</v>
      </c>
      <c r="I35" s="39">
        <f t="shared" si="2"/>
        <v>22</v>
      </c>
      <c r="J35" s="36" t="s">
        <v>650</v>
      </c>
      <c r="K35" s="42">
        <v>0.9</v>
      </c>
      <c r="L35" s="42">
        <v>0.56000000000000005</v>
      </c>
      <c r="M35" s="42">
        <v>0</v>
      </c>
      <c r="N35" s="42">
        <v>1.1499999999999999</v>
      </c>
      <c r="O35" s="41">
        <f t="shared" si="3"/>
        <v>1977.9999999999998</v>
      </c>
      <c r="P35" s="40">
        <v>15300</v>
      </c>
      <c r="Q35" s="41">
        <v>129.28104579999999</v>
      </c>
      <c r="R35" s="36" t="s">
        <v>131</v>
      </c>
    </row>
    <row r="36" spans="1:18" s="35" customFormat="1" ht="86.25" customHeight="1" x14ac:dyDescent="0.35">
      <c r="A36" s="57">
        <v>83</v>
      </c>
      <c r="B36" s="36" t="s">
        <v>141</v>
      </c>
      <c r="C36" s="36">
        <v>13</v>
      </c>
      <c r="D36" s="36" t="s">
        <v>142</v>
      </c>
      <c r="E36" s="36" t="s">
        <v>954</v>
      </c>
      <c r="F36" s="38">
        <v>6</v>
      </c>
      <c r="G36" s="38">
        <v>6</v>
      </c>
      <c r="H36" s="38">
        <v>3</v>
      </c>
      <c r="I36" s="39">
        <f t="shared" si="2"/>
        <v>21</v>
      </c>
      <c r="J36" s="87" t="s">
        <v>143</v>
      </c>
      <c r="K36" s="42">
        <v>0.1</v>
      </c>
      <c r="L36" s="42">
        <v>0.1</v>
      </c>
      <c r="M36" s="42">
        <v>0</v>
      </c>
      <c r="N36" s="42">
        <v>1</v>
      </c>
      <c r="O36" s="41">
        <f t="shared" si="3"/>
        <v>180.00000000000003</v>
      </c>
      <c r="P36" s="40">
        <v>2040</v>
      </c>
      <c r="Q36" s="41">
        <v>88.235294120000006</v>
      </c>
      <c r="R36" s="36" t="s">
        <v>144</v>
      </c>
    </row>
    <row r="37" spans="1:18" s="35" customFormat="1" ht="46.5" x14ac:dyDescent="0.35">
      <c r="A37" s="57">
        <v>84</v>
      </c>
      <c r="B37" s="36" t="s">
        <v>224</v>
      </c>
      <c r="C37" s="36">
        <v>3</v>
      </c>
      <c r="D37" s="36" t="s">
        <v>225</v>
      </c>
      <c r="E37" s="36" t="s">
        <v>954</v>
      </c>
      <c r="F37" s="38">
        <v>4</v>
      </c>
      <c r="G37" s="38">
        <v>9</v>
      </c>
      <c r="H37" s="38">
        <v>3</v>
      </c>
      <c r="I37" s="39">
        <f t="shared" si="2"/>
        <v>20</v>
      </c>
      <c r="J37" s="36" t="s">
        <v>226</v>
      </c>
      <c r="K37" s="42">
        <v>0.5</v>
      </c>
      <c r="L37" s="42">
        <v>0.15</v>
      </c>
      <c r="M37" s="42">
        <v>0</v>
      </c>
      <c r="N37" s="42">
        <v>1.3</v>
      </c>
      <c r="O37" s="41">
        <f t="shared" si="3"/>
        <v>695.5</v>
      </c>
      <c r="P37" s="40">
        <v>40800</v>
      </c>
      <c r="Q37" s="41">
        <v>17.046568629999999</v>
      </c>
      <c r="R37" s="36"/>
    </row>
    <row r="38" spans="1:18" s="35" customFormat="1" ht="119.25" customHeight="1" x14ac:dyDescent="0.35">
      <c r="A38" s="57">
        <v>85</v>
      </c>
      <c r="B38" s="36" t="s">
        <v>197</v>
      </c>
      <c r="C38" s="36">
        <v>18</v>
      </c>
      <c r="D38" s="36" t="s">
        <v>198</v>
      </c>
      <c r="E38" s="36" t="s">
        <v>954</v>
      </c>
      <c r="F38" s="38">
        <v>4</v>
      </c>
      <c r="G38" s="38">
        <v>6</v>
      </c>
      <c r="H38" s="38">
        <v>6</v>
      </c>
      <c r="I38" s="39">
        <f t="shared" si="2"/>
        <v>20</v>
      </c>
      <c r="J38" s="36" t="s">
        <v>199</v>
      </c>
      <c r="K38" s="42">
        <v>0.47</v>
      </c>
      <c r="L38" s="42">
        <v>0.75</v>
      </c>
      <c r="M38" s="42">
        <v>0</v>
      </c>
      <c r="N38" s="42">
        <v>1.3</v>
      </c>
      <c r="O38" s="41">
        <f t="shared" si="3"/>
        <v>1073.8</v>
      </c>
      <c r="P38" s="40">
        <v>30600</v>
      </c>
      <c r="Q38" s="41">
        <v>35.091503269999997</v>
      </c>
      <c r="R38" s="36" t="s">
        <v>200</v>
      </c>
    </row>
    <row r="39" spans="1:18" s="35" customFormat="1" ht="46.5" x14ac:dyDescent="0.35">
      <c r="A39" s="57">
        <v>86</v>
      </c>
      <c r="B39" s="36" t="s">
        <v>152</v>
      </c>
      <c r="C39" s="36">
        <v>17</v>
      </c>
      <c r="D39" s="36" t="s">
        <v>153</v>
      </c>
      <c r="E39" s="36" t="s">
        <v>954</v>
      </c>
      <c r="F39" s="38">
        <v>8</v>
      </c>
      <c r="G39" s="38">
        <v>3</v>
      </c>
      <c r="H39" s="38">
        <v>1</v>
      </c>
      <c r="I39" s="39">
        <f t="shared" si="2"/>
        <v>20</v>
      </c>
      <c r="J39" s="36" t="s">
        <v>154</v>
      </c>
      <c r="K39" s="42">
        <v>0.6</v>
      </c>
      <c r="L39" s="42">
        <v>0</v>
      </c>
      <c r="M39" s="42">
        <v>0</v>
      </c>
      <c r="N39" s="42">
        <v>1.1499999999999999</v>
      </c>
      <c r="O39" s="41">
        <f t="shared" si="3"/>
        <v>1104</v>
      </c>
      <c r="P39" s="40">
        <v>20400</v>
      </c>
      <c r="Q39" s="41">
        <v>54.117647060000003</v>
      </c>
      <c r="R39" s="36"/>
    </row>
    <row r="40" spans="1:18" s="35" customFormat="1" ht="46.5" x14ac:dyDescent="0.35">
      <c r="A40" s="57">
        <v>87</v>
      </c>
      <c r="B40" s="36" t="s">
        <v>231</v>
      </c>
      <c r="C40" s="36">
        <v>14</v>
      </c>
      <c r="D40" s="36" t="s">
        <v>232</v>
      </c>
      <c r="E40" s="36" t="s">
        <v>954</v>
      </c>
      <c r="F40" s="38">
        <v>6</v>
      </c>
      <c r="G40" s="38">
        <v>6</v>
      </c>
      <c r="H40" s="38">
        <v>1</v>
      </c>
      <c r="I40" s="39">
        <f t="shared" si="2"/>
        <v>19</v>
      </c>
      <c r="J40" s="36" t="s">
        <v>731</v>
      </c>
      <c r="K40" s="42">
        <v>0.5</v>
      </c>
      <c r="L40" s="42">
        <v>0</v>
      </c>
      <c r="M40" s="42">
        <v>0</v>
      </c>
      <c r="N40" s="42">
        <v>1.3</v>
      </c>
      <c r="O40" s="41">
        <f t="shared" si="3"/>
        <v>780.00000000000011</v>
      </c>
      <c r="P40" s="40">
        <v>44360</v>
      </c>
      <c r="Q40" s="41">
        <f>(O40/P40)*1000</f>
        <v>17.583408476104601</v>
      </c>
      <c r="R40" s="36"/>
    </row>
    <row r="41" spans="1:18" s="35" customFormat="1" ht="144.75" customHeight="1" x14ac:dyDescent="0.35">
      <c r="A41" s="57">
        <v>88</v>
      </c>
      <c r="B41" s="36" t="s">
        <v>155</v>
      </c>
      <c r="C41" s="36">
        <v>17</v>
      </c>
      <c r="D41" s="36" t="s">
        <v>156</v>
      </c>
      <c r="E41" s="36" t="s">
        <v>954</v>
      </c>
      <c r="F41" s="38">
        <v>2</v>
      </c>
      <c r="G41" s="38">
        <v>9</v>
      </c>
      <c r="H41" s="38">
        <v>6</v>
      </c>
      <c r="I41" s="39">
        <f t="shared" si="2"/>
        <v>19</v>
      </c>
      <c r="J41" s="36" t="s">
        <v>157</v>
      </c>
      <c r="K41" s="42">
        <v>1</v>
      </c>
      <c r="L41" s="42">
        <v>0.75</v>
      </c>
      <c r="M41" s="42">
        <v>0</v>
      </c>
      <c r="N41" s="42">
        <v>1</v>
      </c>
      <c r="O41" s="41">
        <f t="shared" si="3"/>
        <v>1075</v>
      </c>
      <c r="P41" s="40">
        <v>20400</v>
      </c>
      <c r="Q41" s="41">
        <v>52.69607843</v>
      </c>
      <c r="R41" s="36" t="s">
        <v>158</v>
      </c>
    </row>
    <row r="42" spans="1:18" s="35" customFormat="1" ht="46.5" x14ac:dyDescent="0.35">
      <c r="A42" s="57">
        <v>89</v>
      </c>
      <c r="B42" s="36" t="s">
        <v>178</v>
      </c>
      <c r="C42" s="36" t="s">
        <v>716</v>
      </c>
      <c r="D42" s="36" t="s">
        <v>179</v>
      </c>
      <c r="E42" s="36" t="s">
        <v>954</v>
      </c>
      <c r="F42" s="38">
        <v>6</v>
      </c>
      <c r="G42" s="38">
        <v>5</v>
      </c>
      <c r="H42" s="38">
        <v>1</v>
      </c>
      <c r="I42" s="39">
        <f t="shared" si="2"/>
        <v>18</v>
      </c>
      <c r="J42" s="36" t="s">
        <v>180</v>
      </c>
      <c r="K42" s="42">
        <v>0.6</v>
      </c>
      <c r="L42" s="42">
        <v>0</v>
      </c>
      <c r="M42" s="42">
        <v>0</v>
      </c>
      <c r="N42" s="42">
        <v>1</v>
      </c>
      <c r="O42" s="41">
        <f t="shared" si="3"/>
        <v>719.99999999999989</v>
      </c>
      <c r="P42" s="40">
        <v>18360</v>
      </c>
      <c r="Q42" s="41">
        <v>39.215686269999999</v>
      </c>
      <c r="R42" s="36"/>
    </row>
    <row r="43" spans="1:18" s="35" customFormat="1" ht="46.5" x14ac:dyDescent="0.35">
      <c r="A43" s="57">
        <v>90</v>
      </c>
      <c r="B43" s="36" t="s">
        <v>164</v>
      </c>
      <c r="C43" s="36">
        <v>6</v>
      </c>
      <c r="D43" s="36" t="s">
        <v>165</v>
      </c>
      <c r="E43" s="36" t="s">
        <v>954</v>
      </c>
      <c r="F43" s="38">
        <v>6</v>
      </c>
      <c r="G43" s="38">
        <v>3</v>
      </c>
      <c r="H43" s="38">
        <v>3</v>
      </c>
      <c r="I43" s="39">
        <f t="shared" si="2"/>
        <v>18</v>
      </c>
      <c r="J43" s="36" t="s">
        <v>166</v>
      </c>
      <c r="K43" s="42">
        <v>0.6</v>
      </c>
      <c r="L43" s="42">
        <v>0</v>
      </c>
      <c r="M43" s="42">
        <v>0</v>
      </c>
      <c r="N43" s="42">
        <v>1</v>
      </c>
      <c r="O43" s="41">
        <f t="shared" si="3"/>
        <v>719.99999999999989</v>
      </c>
      <c r="P43" s="40">
        <v>16320</v>
      </c>
      <c r="Q43" s="41">
        <v>44.117647060000003</v>
      </c>
      <c r="R43" s="36"/>
    </row>
    <row r="44" spans="1:18" s="35" customFormat="1" ht="46.5" x14ac:dyDescent="0.35">
      <c r="A44" s="57">
        <v>91</v>
      </c>
      <c r="B44" s="36" t="s">
        <v>300</v>
      </c>
      <c r="C44" s="36">
        <v>10</v>
      </c>
      <c r="D44" s="36" t="s">
        <v>301</v>
      </c>
      <c r="E44" s="36" t="s">
        <v>954</v>
      </c>
      <c r="F44" s="38">
        <v>4</v>
      </c>
      <c r="G44" s="38">
        <v>9</v>
      </c>
      <c r="H44" s="38">
        <v>0</v>
      </c>
      <c r="I44" s="39">
        <f>F44*2+G44+H44</f>
        <v>17</v>
      </c>
      <c r="J44" s="36" t="s">
        <v>686</v>
      </c>
      <c r="K44" s="42">
        <v>0.5</v>
      </c>
      <c r="L44" s="42">
        <v>0.15</v>
      </c>
      <c r="M44" s="42">
        <v>0</v>
      </c>
      <c r="N44" s="42">
        <v>1</v>
      </c>
      <c r="O44" s="41">
        <f t="shared" si="3"/>
        <v>535</v>
      </c>
      <c r="P44" s="40">
        <v>30000</v>
      </c>
      <c r="Q44" s="41">
        <f>(O44/P44)*1000</f>
        <v>17.833333333333332</v>
      </c>
      <c r="R44" s="36"/>
    </row>
    <row r="45" spans="1:18" s="35" customFormat="1" ht="46.5" x14ac:dyDescent="0.35">
      <c r="A45" s="57">
        <v>92</v>
      </c>
      <c r="B45" s="36" t="s">
        <v>220</v>
      </c>
      <c r="C45" s="36">
        <v>9</v>
      </c>
      <c r="D45" s="36" t="s">
        <v>221</v>
      </c>
      <c r="E45" s="36" t="s">
        <v>954</v>
      </c>
      <c r="F45" s="38">
        <v>4</v>
      </c>
      <c r="G45" s="38">
        <v>6</v>
      </c>
      <c r="H45" s="38">
        <v>3</v>
      </c>
      <c r="I45" s="39">
        <f>(F45*2)+G45+H45</f>
        <v>17</v>
      </c>
      <c r="J45" s="36" t="s">
        <v>222</v>
      </c>
      <c r="K45" s="42">
        <v>0.9</v>
      </c>
      <c r="L45" s="42">
        <v>0.6</v>
      </c>
      <c r="M45" s="42">
        <v>0.1</v>
      </c>
      <c r="N45" s="42">
        <v>1.1499999999999999</v>
      </c>
      <c r="O45" s="41">
        <f t="shared" si="3"/>
        <v>1276.5</v>
      </c>
      <c r="P45" s="40">
        <v>53040</v>
      </c>
      <c r="Q45" s="41">
        <f>(O45/P45)*1000</f>
        <v>24.066742081447966</v>
      </c>
      <c r="R45" s="36"/>
    </row>
    <row r="46" spans="1:18" s="35" customFormat="1" ht="62.25" customHeight="1" x14ac:dyDescent="0.35">
      <c r="A46" s="57">
        <v>93</v>
      </c>
      <c r="B46" s="36" t="s">
        <v>162</v>
      </c>
      <c r="C46" s="36">
        <v>13</v>
      </c>
      <c r="D46" s="36" t="s">
        <v>163</v>
      </c>
      <c r="E46" s="36" t="s">
        <v>954</v>
      </c>
      <c r="F46" s="38">
        <v>2</v>
      </c>
      <c r="G46" s="38">
        <v>6</v>
      </c>
      <c r="H46" s="38">
        <v>6</v>
      </c>
      <c r="I46" s="39">
        <f>(F46*2)+G46+H46</f>
        <v>16</v>
      </c>
      <c r="J46" s="36" t="s">
        <v>150</v>
      </c>
      <c r="K46" s="42">
        <v>0.47</v>
      </c>
      <c r="L46" s="42">
        <v>0.7</v>
      </c>
      <c r="M46" s="42">
        <v>0.35</v>
      </c>
      <c r="N46" s="42">
        <v>1.1499999999999999</v>
      </c>
      <c r="O46" s="41">
        <f t="shared" si="3"/>
        <v>940.69999999999982</v>
      </c>
      <c r="P46" s="40">
        <v>20400</v>
      </c>
      <c r="Q46" s="41">
        <v>46.112745099999998</v>
      </c>
      <c r="R46" s="36"/>
    </row>
    <row r="47" spans="1:18" s="35" customFormat="1" ht="57.75" customHeight="1" x14ac:dyDescent="0.35">
      <c r="A47" s="57">
        <v>94</v>
      </c>
      <c r="B47" s="36" t="s">
        <v>213</v>
      </c>
      <c r="C47" s="36">
        <v>13</v>
      </c>
      <c r="D47" s="36" t="s">
        <v>214</v>
      </c>
      <c r="E47" s="36" t="s">
        <v>954</v>
      </c>
      <c r="F47" s="38">
        <v>2</v>
      </c>
      <c r="G47" s="38">
        <v>6</v>
      </c>
      <c r="H47" s="38">
        <v>6</v>
      </c>
      <c r="I47" s="39">
        <f>(F47*2)+G47+H47</f>
        <v>16</v>
      </c>
      <c r="J47" s="36" t="s">
        <v>215</v>
      </c>
      <c r="K47" s="42">
        <v>0.1</v>
      </c>
      <c r="L47" s="42">
        <v>0.1</v>
      </c>
      <c r="M47" s="42">
        <v>0</v>
      </c>
      <c r="N47" s="42">
        <v>1</v>
      </c>
      <c r="O47" s="41">
        <f t="shared" si="3"/>
        <v>100</v>
      </c>
      <c r="P47" s="40">
        <v>4080</v>
      </c>
      <c r="Q47" s="41">
        <v>24.50980392</v>
      </c>
      <c r="R47" s="36"/>
    </row>
    <row r="48" spans="1:18" s="35" customFormat="1" ht="57.75" customHeight="1" x14ac:dyDescent="0.35">
      <c r="A48" s="57">
        <v>95</v>
      </c>
      <c r="B48" s="36" t="s">
        <v>167</v>
      </c>
      <c r="C48" s="36">
        <v>15</v>
      </c>
      <c r="D48" s="36" t="s">
        <v>171</v>
      </c>
      <c r="E48" s="36" t="s">
        <v>954</v>
      </c>
      <c r="F48" s="38">
        <v>4</v>
      </c>
      <c r="G48" s="38">
        <v>6</v>
      </c>
      <c r="H48" s="38">
        <v>1</v>
      </c>
      <c r="I48" s="39">
        <f>(F48*2)+G48+H48</f>
        <v>15</v>
      </c>
      <c r="J48" s="36" t="s">
        <v>649</v>
      </c>
      <c r="K48" s="42">
        <v>0.47</v>
      </c>
      <c r="L48" s="42">
        <v>0.75</v>
      </c>
      <c r="M48" s="42">
        <v>0.4</v>
      </c>
      <c r="N48" s="42">
        <v>1</v>
      </c>
      <c r="O48" s="41">
        <f>((F48*K48*2)+(G48*L48)+(H48*M48)*N48)*100</f>
        <v>866</v>
      </c>
      <c r="P48" s="40">
        <v>3060</v>
      </c>
      <c r="Q48" s="41">
        <v>42.450980389999998</v>
      </c>
      <c r="R48" s="36" t="s">
        <v>169</v>
      </c>
    </row>
    <row r="49" spans="1:18" s="35" customFormat="1" ht="82.5" customHeight="1" x14ac:dyDescent="0.35">
      <c r="A49" s="57">
        <v>96</v>
      </c>
      <c r="B49" s="36" t="s">
        <v>364</v>
      </c>
      <c r="C49" s="36">
        <v>12</v>
      </c>
      <c r="D49" s="36" t="s">
        <v>365</v>
      </c>
      <c r="E49" s="36" t="s">
        <v>954</v>
      </c>
      <c r="F49" s="38">
        <v>1</v>
      </c>
      <c r="G49" s="38">
        <v>6</v>
      </c>
      <c r="H49" s="38">
        <v>6</v>
      </c>
      <c r="I49" s="39">
        <f>F49*2+G49+H49</f>
        <v>14</v>
      </c>
      <c r="J49" s="36" t="s">
        <v>685</v>
      </c>
      <c r="K49" s="42">
        <v>0.9</v>
      </c>
      <c r="L49" s="42">
        <v>0.1</v>
      </c>
      <c r="M49" s="42">
        <v>0.1</v>
      </c>
      <c r="N49" s="42">
        <v>1</v>
      </c>
      <c r="O49" s="41">
        <f>(((F49*K49*2)+(G49*L49)+(H49*M49))*N49)*100</f>
        <v>300.00000000000006</v>
      </c>
      <c r="P49" s="40">
        <v>40000</v>
      </c>
      <c r="Q49" s="41">
        <f>(O49/P49)*1000</f>
        <v>7.5000000000000018</v>
      </c>
      <c r="R49" s="36" t="s">
        <v>729</v>
      </c>
    </row>
    <row r="50" spans="1:18" s="35" customFormat="1" ht="67.5" customHeight="1" x14ac:dyDescent="0.35">
      <c r="A50" s="57">
        <v>97</v>
      </c>
      <c r="B50" s="36" t="s">
        <v>681</v>
      </c>
      <c r="C50" s="38">
        <v>18</v>
      </c>
      <c r="D50" s="36" t="s">
        <v>704</v>
      </c>
      <c r="E50" s="36" t="s">
        <v>954</v>
      </c>
      <c r="F50" s="38">
        <v>2</v>
      </c>
      <c r="G50" s="38">
        <v>6</v>
      </c>
      <c r="H50" s="38">
        <v>6</v>
      </c>
      <c r="I50" s="39">
        <f>SUM(F50:H50)</f>
        <v>14</v>
      </c>
      <c r="J50" s="38" t="s">
        <v>687</v>
      </c>
      <c r="K50" s="42">
        <v>0.2</v>
      </c>
      <c r="L50" s="42">
        <v>0</v>
      </c>
      <c r="M50" s="42">
        <v>0</v>
      </c>
      <c r="N50" s="86">
        <v>1.3</v>
      </c>
      <c r="O50" s="41">
        <f>(((F50*K50*2)+(G50*L50)+(H50*M50))*N50)*100</f>
        <v>104</v>
      </c>
      <c r="P50" s="40">
        <v>4000</v>
      </c>
      <c r="Q50" s="41">
        <f>(O50/P50)*1000</f>
        <v>26</v>
      </c>
      <c r="R50" s="36" t="s">
        <v>688</v>
      </c>
    </row>
    <row r="51" spans="1:18" s="35" customFormat="1" ht="46.5" x14ac:dyDescent="0.35">
      <c r="A51" s="57">
        <v>98</v>
      </c>
      <c r="B51" s="36" t="s">
        <v>170</v>
      </c>
      <c r="C51" s="36">
        <v>13</v>
      </c>
      <c r="D51" s="36" t="s">
        <v>171</v>
      </c>
      <c r="E51" s="36" t="s">
        <v>954</v>
      </c>
      <c r="F51" s="38">
        <v>4</v>
      </c>
      <c r="G51" s="38">
        <v>6</v>
      </c>
      <c r="H51" s="38">
        <v>0</v>
      </c>
      <c r="I51" s="39">
        <f>(F51*2)+G51+H51</f>
        <v>14</v>
      </c>
      <c r="J51" s="36" t="s">
        <v>150</v>
      </c>
      <c r="K51" s="42">
        <v>0.47</v>
      </c>
      <c r="L51" s="42">
        <v>0.75</v>
      </c>
      <c r="M51" s="42">
        <v>0</v>
      </c>
      <c r="N51" s="42">
        <v>1.1499999999999999</v>
      </c>
      <c r="O51" s="41">
        <f>((F51*K51*2)+(G51*L51)+(H51*M51)*N51)*100</f>
        <v>826</v>
      </c>
      <c r="P51" s="40">
        <v>20400</v>
      </c>
      <c r="Q51" s="41">
        <v>40.490196079999997</v>
      </c>
      <c r="R51" s="36"/>
    </row>
    <row r="52" spans="1:18" s="35" customFormat="1" ht="46.5" x14ac:dyDescent="0.35">
      <c r="A52" s="57">
        <v>99</v>
      </c>
      <c r="B52" s="36" t="s">
        <v>201</v>
      </c>
      <c r="C52" s="36">
        <v>3</v>
      </c>
      <c r="D52" s="36" t="s">
        <v>202</v>
      </c>
      <c r="E52" s="36" t="s">
        <v>954</v>
      </c>
      <c r="F52" s="38">
        <v>0</v>
      </c>
      <c r="G52" s="38">
        <v>6</v>
      </c>
      <c r="H52" s="38">
        <v>6</v>
      </c>
      <c r="I52" s="39">
        <f>(F52*2)+G52+H52</f>
        <v>12</v>
      </c>
      <c r="J52" s="36" t="s">
        <v>150</v>
      </c>
      <c r="K52" s="42">
        <v>0.47</v>
      </c>
      <c r="L52" s="42">
        <v>0.75</v>
      </c>
      <c r="M52" s="42">
        <v>0.4</v>
      </c>
      <c r="N52" s="42">
        <v>1</v>
      </c>
      <c r="O52" s="41">
        <f>((F52*K52*2)+(G52*L52)+(H52*M52)*N52)*100</f>
        <v>690</v>
      </c>
      <c r="P52" s="40">
        <v>20400</v>
      </c>
      <c r="Q52" s="41">
        <v>33.823529409999999</v>
      </c>
      <c r="R52" s="36"/>
    </row>
    <row r="53" spans="1:18" s="35" customFormat="1" ht="46.5" x14ac:dyDescent="0.35">
      <c r="A53" s="57">
        <v>101</v>
      </c>
      <c r="B53" s="36" t="s">
        <v>755</v>
      </c>
      <c r="C53" s="38">
        <v>11</v>
      </c>
      <c r="D53" s="36" t="s">
        <v>171</v>
      </c>
      <c r="E53" s="36" t="s">
        <v>1059</v>
      </c>
      <c r="F53" s="38">
        <v>1</v>
      </c>
      <c r="G53" s="38">
        <v>9</v>
      </c>
      <c r="H53" s="38">
        <v>9</v>
      </c>
      <c r="I53" s="39">
        <f>(F53*2)+G53+H53</f>
        <v>20</v>
      </c>
      <c r="J53" s="36" t="s">
        <v>823</v>
      </c>
      <c r="K53" s="42">
        <v>0.1</v>
      </c>
      <c r="L53" s="42">
        <v>0.1</v>
      </c>
      <c r="M53" s="42">
        <v>0</v>
      </c>
      <c r="N53" s="42">
        <v>1</v>
      </c>
      <c r="O53" s="41">
        <f>(((F53*K53*2)+(G53*L53)+(H53*M53))*N53)*100</f>
        <v>110.00000000000001</v>
      </c>
      <c r="P53" s="40">
        <v>27000</v>
      </c>
      <c r="Q53" s="41">
        <f>(O53/P53)*1000</f>
        <v>4.0740740740740744</v>
      </c>
      <c r="R53" s="38"/>
    </row>
    <row r="54" spans="1:18" s="35" customFormat="1" ht="43.5" customHeight="1" x14ac:dyDescent="0.35">
      <c r="A54" s="57">
        <v>102</v>
      </c>
      <c r="B54" s="36" t="s">
        <v>203</v>
      </c>
      <c r="C54" s="36">
        <v>10</v>
      </c>
      <c r="D54" s="36" t="s">
        <v>204</v>
      </c>
      <c r="E54" s="36" t="s">
        <v>1059</v>
      </c>
      <c r="F54" s="38">
        <v>4</v>
      </c>
      <c r="G54" s="38">
        <v>6</v>
      </c>
      <c r="H54" s="38">
        <v>6</v>
      </c>
      <c r="I54" s="39">
        <f>(F54*2)+G54+H54</f>
        <v>20</v>
      </c>
      <c r="J54" s="36" t="s">
        <v>205</v>
      </c>
      <c r="K54" s="42">
        <v>0.5</v>
      </c>
      <c r="L54" s="42">
        <v>0</v>
      </c>
      <c r="M54" s="42">
        <v>0</v>
      </c>
      <c r="N54" s="42">
        <v>1.1499999999999999</v>
      </c>
      <c r="O54" s="41">
        <f>(((F54*K54*2)+(G54*L54)+(H54*M54))*N54)*100</f>
        <v>459.99999999999994</v>
      </c>
      <c r="P54" s="40">
        <v>15300</v>
      </c>
      <c r="Q54" s="41">
        <f>(O54/P54)*1000</f>
        <v>30.065359477124179</v>
      </c>
      <c r="R54" s="36" t="s">
        <v>206</v>
      </c>
    </row>
    <row r="55" spans="1:18" s="35" customFormat="1" ht="31" x14ac:dyDescent="0.35">
      <c r="A55" s="57">
        <v>104</v>
      </c>
      <c r="B55" s="90" t="s">
        <v>761</v>
      </c>
      <c r="C55" s="91">
        <v>11</v>
      </c>
      <c r="D55" s="36" t="s">
        <v>171</v>
      </c>
      <c r="E55" s="36" t="s">
        <v>1059</v>
      </c>
      <c r="F55" s="38">
        <v>0</v>
      </c>
      <c r="G55" s="38">
        <v>6</v>
      </c>
      <c r="H55" s="38">
        <v>6</v>
      </c>
      <c r="I55" s="39">
        <f>(F55*2)+G55+H55</f>
        <v>12</v>
      </c>
      <c r="J55" s="36" t="s">
        <v>762</v>
      </c>
      <c r="K55" s="92">
        <v>0.56000000000000005</v>
      </c>
      <c r="L55" s="92">
        <v>0.15</v>
      </c>
      <c r="M55" s="92">
        <v>0</v>
      </c>
      <c r="N55" s="92">
        <v>1</v>
      </c>
      <c r="O55" s="93">
        <f>(((F55*K55*2)+(G55*L55)+(H55*M55))*N55)*100</f>
        <v>89.999999999999986</v>
      </c>
      <c r="P55" s="94">
        <v>8000</v>
      </c>
      <c r="Q55" s="93">
        <f>(O55/P55)*1000</f>
        <v>11.249999999999998</v>
      </c>
      <c r="R55" s="91"/>
    </row>
  </sheetData>
  <mergeCells count="1">
    <mergeCell ref="A1:R1"/>
  </mergeCells>
  <dataValidations count="2">
    <dataValidation type="decimal" allowBlank="1" showDropDown="1" showInputMessage="1" showErrorMessage="1" prompt="Enter a number between 0 and 50" sqref="G3:H4 G10:H14 G50:H50 G48:H48 G34:H40 G6:H8 G21:H29">
      <formula1>0</formula1>
      <formula2>50</formula2>
    </dataValidation>
    <dataValidation type="decimal" allowBlank="1" showDropDown="1" showInputMessage="1" showErrorMessage="1" prompt="Enter a number between 0 and 100" sqref="F3:F4 F10:F14 F50 F48 F34:F40 F6:F8 F21:F29">
      <formula1>0</formula1>
      <formula2>100</formula2>
    </dataValidation>
  </dataValidations>
  <hyperlinks>
    <hyperlink ref="J33" r:id="rId1"/>
    <hyperlink ref="J6" r:id="rId2"/>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Scoring</vt:lpstr>
      <vt:lpstr>Combined List</vt:lpstr>
      <vt:lpstr>Approved</vt:lpstr>
      <vt:lpstr>'Combined 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Callaway, Renee</dc:creator>
  <cp:lastModifiedBy>Brodowsky, Kristin</cp:lastModifiedBy>
  <cp:lastPrinted>2023-01-20T17:35:33Z</cp:lastPrinted>
  <dcterms:created xsi:type="dcterms:W3CDTF">2022-03-04T14:45:24Z</dcterms:created>
  <dcterms:modified xsi:type="dcterms:W3CDTF">2023-02-13T20:39:02Z</dcterms:modified>
</cp:coreProperties>
</file>